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030"/>
  <workbookPr codeName="ThisWorkbook" autoCompressPictures="0"/>
  <bookViews>
    <workbookView xWindow="1240" yWindow="-280" windowWidth="26080" windowHeight="24000" tabRatio="835" firstSheet="1" activeTab="4"/>
  </bookViews>
  <sheets>
    <sheet name="OPTIONAL LEAVE TRACKING SHEET" sheetId="8" r:id="rId1"/>
    <sheet name="Enter Employee Name, CWID" sheetId="1" r:id="rId2"/>
    <sheet name="Beginning 06-20-15" sheetId="2" r:id="rId3"/>
    <sheet name="Beginning 07-05-15" sheetId="4" r:id="rId4"/>
    <sheet name="Beginning 07-19-15" sheetId="5" r:id="rId5"/>
    <sheet name="Beginning 08-02-15" sheetId="6" r:id="rId6"/>
    <sheet name="Beginning 08-16-15" sheetId="7" r:id="rId7"/>
    <sheet name="Beginning 08-30-15" sheetId="9" r:id="rId8"/>
    <sheet name="Beginning 09-13-15" sheetId="10" r:id="rId9"/>
    <sheet name="Beginning 9-27-15" sheetId="11" r:id="rId10"/>
    <sheet name="Beginning 10-11-15" sheetId="12" r:id="rId11"/>
    <sheet name="Beginning 10-25-15" sheetId="13" r:id="rId12"/>
    <sheet name="Beginning 11-08-15" sheetId="14" r:id="rId13"/>
    <sheet name="Beginning 11-22-15" sheetId="15" r:id="rId14"/>
    <sheet name="Beginning 12-06-15" sheetId="16" r:id="rId15"/>
    <sheet name="Beginning 12-20-15" sheetId="17" r:id="rId16"/>
    <sheet name="Beginning 01-03-16" sheetId="18" r:id="rId17"/>
    <sheet name="Beginning 01-17-16" sheetId="19" r:id="rId18"/>
    <sheet name="Beginning 01-31-16" sheetId="20" r:id="rId19"/>
    <sheet name="Beginning 02-14-16" sheetId="21" r:id="rId20"/>
    <sheet name="Beginning 02-28-16" sheetId="22" r:id="rId21"/>
    <sheet name="Beginning 03-13-16" sheetId="23" r:id="rId22"/>
    <sheet name="Beginning 03-27-16" sheetId="24" r:id="rId23"/>
    <sheet name="Beginning 04-10-16" sheetId="25" r:id="rId24"/>
    <sheet name="Beginning 04-24-16" sheetId="26" r:id="rId25"/>
    <sheet name="Beginning 05-08-16" sheetId="27" r:id="rId26"/>
    <sheet name="Beginning 05-22-16" sheetId="28" r:id="rId27"/>
    <sheet name="Beginning 06-05-16" sheetId="29" r:id="rId28"/>
  </sheets>
  <definedNames>
    <definedName name="ACCRUE_LEAVE">'Enter Employee Name, CWID'!$I$6</definedName>
    <definedName name="ANNUAL_CALC_BAL">'Enter Employee Name, CWID'!A1048576+'Enter Employee Name, CWID'!XFC1-'Enter Employee Name, CWID'!XFD1</definedName>
    <definedName name="BEGIN_DATE">'OPTIONAL LEAVE TRACKING SHEET'!$O$12</definedName>
    <definedName name="BeginBalanceComp">'Enter Employee Name, CWID'!$J$12</definedName>
    <definedName name="COMP_CALC_BAL">'Enter Employee Name, CWID'!A1048576+'Enter Employee Name, CWID'!XFC1-'Enter Employee Name, CWID'!XFD1</definedName>
    <definedName name="CONT_EMPLOY">'Enter Employee Name, CWID'!$I$1</definedName>
    <definedName name="EligibleforOvertime">'Enter Employee Name, CWID'!$I$4</definedName>
    <definedName name="FTE">'Enter Employee Name, CWID'!$I$3</definedName>
    <definedName name="IUH">'OPTIONAL LEAVE TRACKING SHEET'!A1048576+'OPTIONAL LEAVE TRACKING SHEET'!XFC1-'OPTIONAL LEAVE TRACKING SHEET'!XFD1</definedName>
    <definedName name="LEAVE_TABLE">'Enter Employee Name, CWID'!$M$8:$O$10</definedName>
    <definedName name="NAME">'Enter Employee Name, CWID'!$A$18:$C$18</definedName>
    <definedName name="OvertimeRate">'Enter Employee Name, CWID'!$I$5</definedName>
    <definedName name="paidOTWeek1" localSheetId="16">'Beginning 01-03-16'!$H$16</definedName>
    <definedName name="paidOTWeek1" localSheetId="17">'Beginning 01-17-16'!$H$16</definedName>
    <definedName name="paidOTWeek1" localSheetId="18">'Beginning 01-31-16'!$H$16</definedName>
    <definedName name="paidOTWeek1" localSheetId="19">'Beginning 02-14-16'!$H$16</definedName>
    <definedName name="paidOTWeek1" localSheetId="20">'Beginning 02-28-16'!$H$16</definedName>
    <definedName name="paidOTWeek1" localSheetId="21">'Beginning 03-13-16'!$H$16</definedName>
    <definedName name="paidOTWeek1" localSheetId="22">'Beginning 03-27-16'!$H$16</definedName>
    <definedName name="paidOTWeek1" localSheetId="23">'Beginning 04-10-16'!$H$16</definedName>
    <definedName name="paidOTWeek1" localSheetId="24">'Beginning 04-24-16'!$H$16</definedName>
    <definedName name="paidOTWeek1" localSheetId="25">'Beginning 05-08-16'!$H$16</definedName>
    <definedName name="paidOTWeek1" localSheetId="26">'Beginning 05-22-16'!$H$16</definedName>
    <definedName name="paidOTWeek1" localSheetId="27">'Beginning 06-05-16'!$H$16</definedName>
    <definedName name="paidOTWeek1" localSheetId="3">'Beginning 07-05-15'!$H$16</definedName>
    <definedName name="paidOTWeek1" localSheetId="4">'Beginning 07-19-15'!$H$16</definedName>
    <definedName name="paidOTWeek1" localSheetId="5">'Beginning 08-02-15'!$H$16</definedName>
    <definedName name="paidOTWeek1" localSheetId="6">'Beginning 08-16-15'!$H$16</definedName>
    <definedName name="paidOTWeek1" localSheetId="7">'Beginning 08-30-15'!$H$16</definedName>
    <definedName name="paidOTWeek1" localSheetId="8">'Beginning 09-13-15'!$H$16</definedName>
    <definedName name="paidOTWeek1" localSheetId="10">'Beginning 10-11-15'!$H$16</definedName>
    <definedName name="paidOTWeek1" localSheetId="11">'Beginning 10-25-15'!$H$16</definedName>
    <definedName name="paidOTWeek1" localSheetId="12">'Beginning 11-08-15'!$H$16</definedName>
    <definedName name="paidOTWeek1" localSheetId="13">'Beginning 11-22-15'!$H$16</definedName>
    <definedName name="paidOTWeek1" localSheetId="14">'Beginning 12-06-15'!$H$16</definedName>
    <definedName name="paidOTWeek1" localSheetId="15">'Beginning 12-20-15'!$H$16</definedName>
    <definedName name="paidOTWeek1" localSheetId="9">'Beginning 9-27-15'!$H$16</definedName>
    <definedName name="paidOTWeek1">'Beginning 06-20-15'!$H$16</definedName>
    <definedName name="paidOTWeek2" localSheetId="16">'Beginning 01-03-16'!$H$34</definedName>
    <definedName name="paidOTWeek2" localSheetId="17">'Beginning 01-17-16'!$H$34</definedName>
    <definedName name="paidOTWeek2" localSheetId="18">'Beginning 01-31-16'!$H$34</definedName>
    <definedName name="paidOTWeek2" localSheetId="19">'Beginning 02-14-16'!$H$34</definedName>
    <definedName name="paidOTWeek2" localSheetId="20">'Beginning 02-28-16'!$H$34</definedName>
    <definedName name="paidOTWeek2" localSheetId="21">'Beginning 03-13-16'!$H$34</definedName>
    <definedName name="paidOTWeek2" localSheetId="22">'Beginning 03-27-16'!$H$34</definedName>
    <definedName name="paidOTWeek2" localSheetId="23">'Beginning 04-10-16'!$H$34</definedName>
    <definedName name="paidOTWeek2" localSheetId="24">'Beginning 04-24-16'!$H$34</definedName>
    <definedName name="paidOTWeek2" localSheetId="25">'Beginning 05-08-16'!$H$34</definedName>
    <definedName name="paidOTWeek2" localSheetId="26">'Beginning 05-22-16'!$H$34</definedName>
    <definedName name="paidOTWeek2" localSheetId="27">'Beginning 06-05-16'!$H$34</definedName>
    <definedName name="paidOTWeek2" localSheetId="3">'Beginning 07-05-15'!$H$34</definedName>
    <definedName name="paidOTWeek2" localSheetId="4">'Beginning 07-19-15'!$H$34</definedName>
    <definedName name="paidOTWeek2" localSheetId="5">'Beginning 08-02-15'!$H$34</definedName>
    <definedName name="paidOTWeek2" localSheetId="6">'Beginning 08-16-15'!$H$34</definedName>
    <definedName name="paidOTWeek2" localSheetId="7">'Beginning 08-30-15'!$H$34</definedName>
    <definedName name="paidOTWeek2" localSheetId="8">'Beginning 09-13-15'!$H$34</definedName>
    <definedName name="paidOTWeek2" localSheetId="10">'Beginning 10-11-15'!$H$34</definedName>
    <definedName name="paidOTWeek2" localSheetId="11">'Beginning 10-25-15'!$H$34</definedName>
    <definedName name="paidOTWeek2" localSheetId="12">'Beginning 11-08-15'!$H$34</definedName>
    <definedName name="paidOTWeek2" localSheetId="13">'Beginning 11-22-15'!$H$34</definedName>
    <definedName name="paidOTWeek2" localSheetId="14">'Beginning 12-06-15'!$H$34</definedName>
    <definedName name="paidOTWeek2" localSheetId="15">'Beginning 12-20-15'!$H$34</definedName>
    <definedName name="paidOTWeek2" localSheetId="9">'Beginning 9-27-15'!$H$34</definedName>
    <definedName name="paidOTWeek2">'Beginning 06-20-15'!$H$35</definedName>
    <definedName name="PERIOD">'Enter Employee Name, CWID'!$I$7</definedName>
    <definedName name="RPT" localSheetId="16">IF(OR('Beginning 01-03-16'!XES1&gt;'Beginning 01-03-16'!XET1,'Beginning 01-03-16'!XEU1&gt;'Beginning 01-03-16'!XEV1,'Beginning 01-03-16'!XEW1&gt;'Beginning 01-03-16'!XEX1),"ERR",SUM('Beginning 01-03-16'!XEY1:XFB1)+'Beginning 01-03-16'!XFD1)</definedName>
    <definedName name="RPT" localSheetId="17">IF(OR('Beginning 01-17-16'!XES1&gt;'Beginning 01-17-16'!XET1,'Beginning 01-17-16'!XEU1&gt;'Beginning 01-17-16'!XEV1,'Beginning 01-17-16'!XEW1&gt;'Beginning 01-17-16'!XEX1),"ERR",SUM('Beginning 01-17-16'!XEY1:XFB1)+'Beginning 01-17-16'!XFD1)</definedName>
    <definedName name="RPT" localSheetId="18">IF(OR('Beginning 01-31-16'!XES1&gt;'Beginning 01-31-16'!XET1,'Beginning 01-31-16'!XEU1&gt;'Beginning 01-31-16'!XEV1,'Beginning 01-31-16'!XEW1&gt;'Beginning 01-31-16'!XEX1),"ERR",SUM('Beginning 01-31-16'!XEY1:XFB1)+'Beginning 01-31-16'!XFD1)</definedName>
    <definedName name="RPT" localSheetId="19">IF(OR('Beginning 02-14-16'!XES1&gt;'Beginning 02-14-16'!XET1,'Beginning 02-14-16'!XEU1&gt;'Beginning 02-14-16'!XEV1,'Beginning 02-14-16'!XEW1&gt;'Beginning 02-14-16'!XEX1),"ERR",SUM('Beginning 02-14-16'!XEY1:XFB1)+'Beginning 02-14-16'!XFD1)</definedName>
    <definedName name="RPT" localSheetId="20">IF(OR('Beginning 02-28-16'!XES1&gt;'Beginning 02-28-16'!XET1,'Beginning 02-28-16'!XEU1&gt;'Beginning 02-28-16'!XEV1,'Beginning 02-28-16'!XEW1&gt;'Beginning 02-28-16'!XEX1),"ERR",SUM('Beginning 02-28-16'!XEY1:XFB1)+'Beginning 02-28-16'!XFD1)</definedName>
    <definedName name="RPT" localSheetId="21">IF(OR('Beginning 03-13-16'!XES1&gt;'Beginning 03-13-16'!XET1,'Beginning 03-13-16'!XEU1&gt;'Beginning 03-13-16'!XEV1,'Beginning 03-13-16'!XEW1&gt;'Beginning 03-13-16'!XEX1),"ERR",SUM('Beginning 03-13-16'!XEY1:XFB1)+'Beginning 03-13-16'!XFD1)</definedName>
    <definedName name="RPT" localSheetId="22">IF(OR('Beginning 03-27-16'!XES1&gt;'Beginning 03-27-16'!XET1,'Beginning 03-27-16'!XEU1&gt;'Beginning 03-27-16'!XEV1,'Beginning 03-27-16'!XEW1&gt;'Beginning 03-27-16'!XEX1),"ERR",SUM('Beginning 03-27-16'!XEY1:XFB1)+'Beginning 03-27-16'!XFD1)</definedName>
    <definedName name="RPT" localSheetId="23">IF(OR('Beginning 04-10-16'!XES1&gt;'Beginning 04-10-16'!XET1,'Beginning 04-10-16'!XEU1&gt;'Beginning 04-10-16'!XEV1,'Beginning 04-10-16'!XEW1&gt;'Beginning 04-10-16'!XEX1),"ERR",SUM('Beginning 04-10-16'!XEY1:XFB1)+'Beginning 04-10-16'!XFD1)</definedName>
    <definedName name="RPT" localSheetId="24">IF(OR('Beginning 04-24-16'!XES1&gt;'Beginning 04-24-16'!XET1,'Beginning 04-24-16'!XEU1&gt;'Beginning 04-24-16'!XEV1,'Beginning 04-24-16'!XEW1&gt;'Beginning 04-24-16'!XEX1),"ERR",SUM('Beginning 04-24-16'!XEY1:XFB1)+'Beginning 04-24-16'!XFD1)</definedName>
    <definedName name="RPT" localSheetId="25">IF(OR('Beginning 05-08-16'!XES1&gt;'Beginning 05-08-16'!XET1,'Beginning 05-08-16'!XEU1&gt;'Beginning 05-08-16'!XEV1,'Beginning 05-08-16'!XEW1&gt;'Beginning 05-08-16'!XEX1),"ERR",SUM('Beginning 05-08-16'!XEY1:XFB1)+'Beginning 05-08-16'!XFD1)</definedName>
    <definedName name="RPT" localSheetId="26">IF(OR('Beginning 05-22-16'!XES1&gt;'Beginning 05-22-16'!XET1,'Beginning 05-22-16'!XEU1&gt;'Beginning 05-22-16'!XEV1,'Beginning 05-22-16'!XEW1&gt;'Beginning 05-22-16'!XEX1),"ERR",SUM('Beginning 05-22-16'!XEY1:XFB1)+'Beginning 05-22-16'!XFD1)</definedName>
    <definedName name="RPT" localSheetId="27">IF(OR('Beginning 06-05-16'!XES1&gt;'Beginning 06-05-16'!XET1,'Beginning 06-05-16'!XEU1&gt;'Beginning 06-05-16'!XEV1,'Beginning 06-05-16'!XEW1&gt;'Beginning 06-05-16'!XEX1),"ERR",SUM('Beginning 06-05-16'!XEY1:XFB1)+'Beginning 06-05-16'!XFD1)</definedName>
    <definedName name="RPT" localSheetId="3">IF(OR('Beginning 07-05-15'!XES1&gt;'Beginning 07-05-15'!XET1,'Beginning 07-05-15'!XEU1&gt;'Beginning 07-05-15'!XEV1,'Beginning 07-05-15'!XEW1&gt;'Beginning 07-05-15'!XEX1),"ERR",SUM('Beginning 07-05-15'!XEY1:XFB1)+'Beginning 07-05-15'!XFD1)</definedName>
    <definedName name="RPT" localSheetId="4">IF(OR('Beginning 07-19-15'!XES1&gt;'Beginning 07-19-15'!XET1,'Beginning 07-19-15'!XEU1&gt;'Beginning 07-19-15'!XEV1,'Beginning 07-19-15'!XEW1&gt;'Beginning 07-19-15'!XEX1),"ERR",SUM('Beginning 07-19-15'!XEY1:XFB1)+'Beginning 07-19-15'!XFD1)</definedName>
    <definedName name="RPT" localSheetId="5">IF(OR('Beginning 08-02-15'!XES1&gt;'Beginning 08-02-15'!XET1,'Beginning 08-02-15'!XEU1&gt;'Beginning 08-02-15'!XEV1,'Beginning 08-02-15'!XEW1&gt;'Beginning 08-02-15'!XEX1),"ERR",SUM('Beginning 08-02-15'!XEY1:XFB1)+'Beginning 08-02-15'!XFD1)</definedName>
    <definedName name="RPT" localSheetId="6">IF(OR('Beginning 08-16-15'!XES1&gt;'Beginning 08-16-15'!XET1,'Beginning 08-16-15'!XEU1&gt;'Beginning 08-16-15'!XEV1,'Beginning 08-16-15'!XEW1&gt;'Beginning 08-16-15'!XEX1),"ERR",SUM('Beginning 08-16-15'!XEY1:XFB1)+'Beginning 08-16-15'!XFD1)</definedName>
    <definedName name="RPT" localSheetId="7">IF(OR('Beginning 08-30-15'!XES1&gt;'Beginning 08-30-15'!XET1,'Beginning 08-30-15'!XEU1&gt;'Beginning 08-30-15'!XEV1,'Beginning 08-30-15'!XEW1&gt;'Beginning 08-30-15'!XEX1),"ERR",SUM('Beginning 08-30-15'!XEY1:XFB1)+'Beginning 08-30-15'!XFD1)</definedName>
    <definedName name="RPT" localSheetId="8">IF(OR('Beginning 09-13-15'!XES1&gt;'Beginning 09-13-15'!XET1,'Beginning 09-13-15'!XEU1&gt;'Beginning 09-13-15'!XEV1,'Beginning 09-13-15'!XEW1&gt;'Beginning 09-13-15'!XEX1),"ERR",SUM('Beginning 09-13-15'!XEY1:XFB1)+'Beginning 09-13-15'!XFD1)</definedName>
    <definedName name="RPT" localSheetId="10">IF(OR('Beginning 10-11-15'!XES1&gt;'Beginning 10-11-15'!XET1,'Beginning 10-11-15'!XEU1&gt;'Beginning 10-11-15'!XEV1,'Beginning 10-11-15'!XEW1&gt;'Beginning 10-11-15'!XEX1),"ERR",SUM('Beginning 10-11-15'!XEY1:XFB1)+'Beginning 10-11-15'!XFD1)</definedName>
    <definedName name="RPT" localSheetId="11">IF(OR('Beginning 10-25-15'!XES1&gt;'Beginning 10-25-15'!XET1,'Beginning 10-25-15'!XEU1&gt;'Beginning 10-25-15'!XEV1,'Beginning 10-25-15'!XEW1&gt;'Beginning 10-25-15'!XEX1),"ERR",SUM('Beginning 10-25-15'!XEY1:XFB1)+'Beginning 10-25-15'!XFD1)</definedName>
    <definedName name="RPT" localSheetId="12">IF(OR('Beginning 11-08-15'!XES1&gt;'Beginning 11-08-15'!XET1,'Beginning 11-08-15'!XEU1&gt;'Beginning 11-08-15'!XEV1,'Beginning 11-08-15'!XEW1&gt;'Beginning 11-08-15'!XEX1),"ERR",SUM('Beginning 11-08-15'!XEY1:XFB1)+'Beginning 11-08-15'!XFD1)</definedName>
    <definedName name="RPT" localSheetId="13">IF(OR('Beginning 11-22-15'!XES1&gt;'Beginning 11-22-15'!XET1,'Beginning 11-22-15'!XEU1&gt;'Beginning 11-22-15'!XEV1,'Beginning 11-22-15'!XEW1&gt;'Beginning 11-22-15'!XEX1),"ERR",SUM('Beginning 11-22-15'!XEY1:XFB1)+'Beginning 11-22-15'!XFD1)</definedName>
    <definedName name="RPT" localSheetId="14">IF(OR('Beginning 12-06-15'!XES1&gt;'Beginning 12-06-15'!XET1,'Beginning 12-06-15'!XEU1&gt;'Beginning 12-06-15'!XEV1,'Beginning 12-06-15'!XEW1&gt;'Beginning 12-06-15'!XEX1),"ERR",SUM('Beginning 12-06-15'!XEY1:XFB1)+'Beginning 12-06-15'!XFD1)</definedName>
    <definedName name="RPT" localSheetId="15">IF(OR('Beginning 12-20-15'!XES1&gt;'Beginning 12-20-15'!XET1,'Beginning 12-20-15'!XEU1&gt;'Beginning 12-20-15'!XEV1,'Beginning 12-20-15'!XEW1&gt;'Beginning 12-20-15'!XEX1),"ERR",SUM('Beginning 12-20-15'!XEY1:XFB1)+'Beginning 12-20-15'!XFD1)</definedName>
    <definedName name="RPT" localSheetId="9">IF(OR('Beginning 9-27-15'!XES1&gt;'Beginning 9-27-15'!XET1,'Beginning 9-27-15'!XEU1&gt;'Beginning 9-27-15'!XEV1,'Beginning 9-27-15'!XEW1&gt;'Beginning 9-27-15'!XEX1),"ERR",SUM('Beginning 9-27-15'!XEY1:XFB1)+'Beginning 9-27-15'!XFD1)</definedName>
    <definedName name="RPT">IF(OR('Beginning 06-20-15'!XES1&gt;'Beginning 06-20-15'!XET1,'Beginning 06-20-15'!XEU1&gt;'Beginning 06-20-15'!XEV1,'Beginning 06-20-15'!XEW1&gt;'Beginning 06-20-15'!XEX1),"ERR",SUM('Beginning 06-20-15'!XEY1:XFB1)+'Beginning 06-20-15'!XFD1)</definedName>
    <definedName name="SICK_CALC_BAL">'Enter Employee Name, CWID'!A1048576+'Enter Employee Name, CWID'!XFC1-'Enter Employee Name, CWID'!XFD1</definedName>
    <definedName name="SSN">'Enter Employee Name, CWID'!$B$3:$D$3</definedName>
    <definedName name="START_DATE" localSheetId="16">'Beginning 01-03-16'!$C$4</definedName>
    <definedName name="START_DATE" localSheetId="17">'Beginning 01-17-16'!$C$4</definedName>
    <definedName name="START_DATE" localSheetId="18">'Beginning 01-31-16'!$C$4</definedName>
    <definedName name="START_DATE" localSheetId="19">'Beginning 02-14-16'!$C$4</definedName>
    <definedName name="START_DATE" localSheetId="20">'Beginning 02-28-16'!$C$4</definedName>
    <definedName name="START_DATE" localSheetId="21">'Beginning 03-13-16'!$C$4</definedName>
    <definedName name="START_DATE" localSheetId="22">'Beginning 03-27-16'!$C$4</definedName>
    <definedName name="START_DATE" localSheetId="23">'Beginning 04-10-16'!$C$4</definedName>
    <definedName name="START_DATE" localSheetId="24">'Beginning 04-24-16'!$C$4</definedName>
    <definedName name="START_DATE" localSheetId="25">'Beginning 05-08-16'!$C$4</definedName>
    <definedName name="START_DATE" localSheetId="26">'Beginning 05-22-16'!$C$4</definedName>
    <definedName name="START_DATE" localSheetId="27">'Beginning 06-05-16'!$C$4</definedName>
    <definedName name="START_DATE" localSheetId="3">'Beginning 07-05-15'!$C$4</definedName>
    <definedName name="START_DATE" localSheetId="4">'Beginning 07-19-15'!$C$4</definedName>
    <definedName name="START_DATE" localSheetId="5">'Beginning 08-02-15'!$C$4</definedName>
    <definedName name="START_DATE" localSheetId="6">'Beginning 08-16-15'!$C$4</definedName>
    <definedName name="START_DATE" localSheetId="7">'Beginning 08-30-15'!$C$4</definedName>
    <definedName name="START_DATE" localSheetId="8">'Beginning 09-13-15'!$C$4</definedName>
    <definedName name="START_DATE" localSheetId="10">'Beginning 10-11-15'!$C$4</definedName>
    <definedName name="START_DATE" localSheetId="11">'Beginning 10-25-15'!$C$4</definedName>
    <definedName name="START_DATE" localSheetId="12">'Beginning 11-08-15'!$C$4</definedName>
    <definedName name="START_DATE" localSheetId="13">'Beginning 11-22-15'!$C$4</definedName>
    <definedName name="START_DATE" localSheetId="14">'Beginning 12-06-15'!$C$4</definedName>
    <definedName name="START_DATE" localSheetId="15">'Beginning 12-20-15'!$C$4</definedName>
    <definedName name="START_DATE" localSheetId="9">'Beginning 9-27-15'!$C$4</definedName>
    <definedName name="START_DATE">'Beginning 06-20-15'!$C$4</definedName>
    <definedName name="VACATION_START">'OPTIONAL LEAVE TRACKING SHEET'!$N$15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" i="2" l="1"/>
  <c r="A9" i="2"/>
  <c r="A10" i="2"/>
  <c r="A11" i="2"/>
  <c r="A12" i="2"/>
  <c r="A13" i="2"/>
  <c r="A14" i="2"/>
  <c r="A15" i="2"/>
  <c r="A27" i="2"/>
  <c r="A28" i="2"/>
  <c r="A29" i="2"/>
  <c r="A30" i="2"/>
  <c r="A31" i="2"/>
  <c r="A32" i="2"/>
  <c r="A33" i="2"/>
  <c r="A34" i="2"/>
  <c r="A9" i="4"/>
  <c r="A10" i="4"/>
  <c r="I33" i="2"/>
  <c r="P33" i="2"/>
  <c r="A18" i="1"/>
  <c r="C2" i="2"/>
  <c r="H59" i="8"/>
  <c r="C2" i="4"/>
  <c r="A21" i="1"/>
  <c r="I12" i="2"/>
  <c r="I13" i="2"/>
  <c r="I15" i="2"/>
  <c r="I10" i="2"/>
  <c r="I11" i="2"/>
  <c r="I14" i="2"/>
  <c r="J2" i="2"/>
  <c r="J2" i="29"/>
  <c r="J2" i="28"/>
  <c r="J2" i="27"/>
  <c r="J2" i="26"/>
  <c r="J2" i="25"/>
  <c r="J2" i="24"/>
  <c r="J2" i="23"/>
  <c r="J2" i="22"/>
  <c r="J2" i="21"/>
  <c r="J2" i="20"/>
  <c r="J2" i="19"/>
  <c r="J2" i="18"/>
  <c r="J2" i="17"/>
  <c r="J2" i="16"/>
  <c r="J2" i="15"/>
  <c r="J2" i="14"/>
  <c r="J2" i="13"/>
  <c r="J2" i="12"/>
  <c r="J2" i="11"/>
  <c r="J2" i="10"/>
  <c r="J2" i="9"/>
  <c r="J2" i="7"/>
  <c r="J2" i="6"/>
  <c r="J2" i="5"/>
  <c r="J2" i="4"/>
  <c r="G4" i="29"/>
  <c r="G4" i="27"/>
  <c r="W4" i="25"/>
  <c r="G4" i="23"/>
  <c r="A9" i="21"/>
  <c r="A10" i="21"/>
  <c r="A11" i="21"/>
  <c r="A12" i="21"/>
  <c r="A13" i="21"/>
  <c r="A14" i="21"/>
  <c r="A15" i="21"/>
  <c r="A27" i="21"/>
  <c r="A28" i="21"/>
  <c r="A29" i="21"/>
  <c r="A30" i="21"/>
  <c r="A31" i="21"/>
  <c r="A32" i="21"/>
  <c r="A33" i="21"/>
  <c r="A9" i="19"/>
  <c r="A10" i="19"/>
  <c r="A11" i="19"/>
  <c r="A12" i="19"/>
  <c r="A13" i="19"/>
  <c r="A14" i="19"/>
  <c r="A15" i="19"/>
  <c r="A27" i="19"/>
  <c r="A28" i="19"/>
  <c r="A29" i="19"/>
  <c r="A30" i="19"/>
  <c r="A31" i="19"/>
  <c r="A32" i="19"/>
  <c r="A33" i="19"/>
  <c r="A9" i="17"/>
  <c r="A10" i="17"/>
  <c r="A11" i="17"/>
  <c r="A12" i="17"/>
  <c r="A13" i="17"/>
  <c r="A14" i="17"/>
  <c r="A15" i="17"/>
  <c r="A27" i="17"/>
  <c r="A28" i="17"/>
  <c r="A29" i="17"/>
  <c r="A30" i="17"/>
  <c r="A31" i="17"/>
  <c r="A32" i="17"/>
  <c r="A33" i="17"/>
  <c r="W4" i="15"/>
  <c r="G4" i="13"/>
  <c r="W4" i="11"/>
  <c r="A9" i="9"/>
  <c r="A10" i="9"/>
  <c r="A11" i="9"/>
  <c r="A12" i="9"/>
  <c r="A13" i="9"/>
  <c r="A14" i="9"/>
  <c r="A15" i="9"/>
  <c r="A27" i="9"/>
  <c r="A28" i="9"/>
  <c r="A29" i="9"/>
  <c r="A30" i="9"/>
  <c r="A31" i="9"/>
  <c r="A32" i="9"/>
  <c r="A33" i="9"/>
  <c r="A9" i="6"/>
  <c r="A10" i="6"/>
  <c r="A11" i="6"/>
  <c r="A12" i="6"/>
  <c r="A13" i="6"/>
  <c r="A14" i="6"/>
  <c r="A15" i="6"/>
  <c r="A27" i="6"/>
  <c r="A28" i="6"/>
  <c r="A29" i="6"/>
  <c r="A30" i="6"/>
  <c r="A31" i="6"/>
  <c r="A32" i="6"/>
  <c r="A33" i="6"/>
  <c r="A11" i="4"/>
  <c r="A12" i="4"/>
  <c r="A13" i="4"/>
  <c r="A14" i="4"/>
  <c r="A15" i="4"/>
  <c r="A27" i="4"/>
  <c r="A28" i="4"/>
  <c r="A29" i="4"/>
  <c r="A30" i="4"/>
  <c r="A31" i="4"/>
  <c r="A32" i="4"/>
  <c r="A33" i="4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J16" i="15"/>
  <c r="O16" i="2"/>
  <c r="L16" i="2"/>
  <c r="N42" i="2"/>
  <c r="K34" i="4"/>
  <c r="L34" i="4"/>
  <c r="J34" i="5"/>
  <c r="K16" i="6"/>
  <c r="L34" i="6"/>
  <c r="K16" i="7"/>
  <c r="L34" i="7"/>
  <c r="O34" i="7"/>
  <c r="K34" i="7"/>
  <c r="K35" i="7"/>
  <c r="E44" i="7"/>
  <c r="F21" i="8"/>
  <c r="L34" i="9"/>
  <c r="J16" i="10"/>
  <c r="K16" i="10"/>
  <c r="L16" i="10"/>
  <c r="J34" i="6"/>
  <c r="K34" i="6"/>
  <c r="K35" i="6"/>
  <c r="E44" i="6"/>
  <c r="F20" i="8"/>
  <c r="N34" i="6"/>
  <c r="O34" i="6"/>
  <c r="J16" i="6"/>
  <c r="L16" i="6"/>
  <c r="N45" i="6"/>
  <c r="I20" i="8"/>
  <c r="N16" i="6"/>
  <c r="O16" i="6"/>
  <c r="J34" i="11"/>
  <c r="K34" i="11"/>
  <c r="L34" i="11"/>
  <c r="N34" i="11"/>
  <c r="O34" i="11"/>
  <c r="J16" i="11"/>
  <c r="K16" i="11"/>
  <c r="L16" i="11"/>
  <c r="N16" i="11"/>
  <c r="O16" i="11"/>
  <c r="C2" i="11"/>
  <c r="K4" i="11"/>
  <c r="A9" i="11"/>
  <c r="A10" i="11"/>
  <c r="A11" i="11"/>
  <c r="A12" i="11"/>
  <c r="A13" i="11"/>
  <c r="A14" i="11"/>
  <c r="A15" i="11"/>
  <c r="A27" i="11"/>
  <c r="A28" i="11"/>
  <c r="A29" i="11"/>
  <c r="A30" i="11"/>
  <c r="A31" i="11"/>
  <c r="A32" i="11"/>
  <c r="A33" i="11"/>
  <c r="N42" i="11"/>
  <c r="J35" i="11"/>
  <c r="E42" i="11"/>
  <c r="C24" i="8"/>
  <c r="J16" i="2"/>
  <c r="K16" i="2"/>
  <c r="N16" i="2"/>
  <c r="J35" i="2"/>
  <c r="K35" i="2"/>
  <c r="L35" i="2"/>
  <c r="N35" i="2"/>
  <c r="O35" i="2"/>
  <c r="J16" i="4"/>
  <c r="K16" i="4"/>
  <c r="L16" i="4"/>
  <c r="N45" i="4"/>
  <c r="I18" i="8"/>
  <c r="N16" i="4"/>
  <c r="O16" i="4"/>
  <c r="J34" i="4"/>
  <c r="N34" i="4"/>
  <c r="O34" i="4"/>
  <c r="J16" i="5"/>
  <c r="K16" i="5"/>
  <c r="L16" i="5"/>
  <c r="N16" i="5"/>
  <c r="O16" i="5"/>
  <c r="K34" i="5"/>
  <c r="K35" i="5"/>
  <c r="E44" i="5"/>
  <c r="F19" i="8"/>
  <c r="L34" i="5"/>
  <c r="N45" i="5"/>
  <c r="I19" i="8"/>
  <c r="N34" i="5"/>
  <c r="N35" i="5"/>
  <c r="E49" i="5"/>
  <c r="O34" i="5"/>
  <c r="J16" i="7"/>
  <c r="L16" i="7"/>
  <c r="N16" i="7"/>
  <c r="O16" i="7"/>
  <c r="O35" i="7"/>
  <c r="E52" i="7"/>
  <c r="J34" i="7"/>
  <c r="N34" i="7"/>
  <c r="J16" i="9"/>
  <c r="K16" i="9"/>
  <c r="L16" i="9"/>
  <c r="N45" i="9"/>
  <c r="I22" i="8"/>
  <c r="N16" i="9"/>
  <c r="O16" i="9"/>
  <c r="J34" i="9"/>
  <c r="K34" i="9"/>
  <c r="N34" i="9"/>
  <c r="O34" i="9"/>
  <c r="O35" i="9"/>
  <c r="E52" i="9"/>
  <c r="J34" i="17"/>
  <c r="K34" i="17"/>
  <c r="L34" i="17"/>
  <c r="N34" i="17"/>
  <c r="O34" i="17"/>
  <c r="J16" i="17"/>
  <c r="K16" i="17"/>
  <c r="L16" i="17"/>
  <c r="N16" i="17"/>
  <c r="O16" i="17"/>
  <c r="C2" i="17"/>
  <c r="K4" i="17"/>
  <c r="K35" i="17"/>
  <c r="E44" i="17"/>
  <c r="F30" i="8"/>
  <c r="N42" i="17"/>
  <c r="J16" i="12"/>
  <c r="K16" i="12"/>
  <c r="L16" i="12"/>
  <c r="N16" i="12"/>
  <c r="O16" i="12"/>
  <c r="J34" i="12"/>
  <c r="K34" i="12"/>
  <c r="L34" i="12"/>
  <c r="L35" i="12"/>
  <c r="E47" i="12"/>
  <c r="N34" i="12"/>
  <c r="O34" i="12"/>
  <c r="O35" i="12"/>
  <c r="E52" i="12"/>
  <c r="J16" i="13"/>
  <c r="K16" i="13"/>
  <c r="L16" i="13"/>
  <c r="N16" i="13"/>
  <c r="O16" i="13"/>
  <c r="J34" i="13"/>
  <c r="J35" i="13"/>
  <c r="E42" i="13"/>
  <c r="C26" i="8"/>
  <c r="K34" i="13"/>
  <c r="L34" i="13"/>
  <c r="N45" i="13"/>
  <c r="I26" i="8"/>
  <c r="N34" i="13"/>
  <c r="O34" i="13"/>
  <c r="J16" i="14"/>
  <c r="K16" i="14"/>
  <c r="K34" i="14"/>
  <c r="K35" i="14"/>
  <c r="E44" i="14"/>
  <c r="F27" i="8"/>
  <c r="L16" i="14"/>
  <c r="N16" i="14"/>
  <c r="O16" i="14"/>
  <c r="J34" i="14"/>
  <c r="J35" i="14"/>
  <c r="E42" i="14"/>
  <c r="C27" i="8"/>
  <c r="L34" i="14"/>
  <c r="N45" i="14"/>
  <c r="I27" i="8"/>
  <c r="N34" i="14"/>
  <c r="O34" i="14"/>
  <c r="O35" i="14"/>
  <c r="E52" i="14"/>
  <c r="K16" i="15"/>
  <c r="L16" i="15"/>
  <c r="N16" i="15"/>
  <c r="O16" i="15"/>
  <c r="T18" i="15"/>
  <c r="J34" i="15"/>
  <c r="K34" i="15"/>
  <c r="K35" i="15"/>
  <c r="E44" i="15"/>
  <c r="F28" i="8"/>
  <c r="L34" i="15"/>
  <c r="N34" i="15"/>
  <c r="N35" i="15"/>
  <c r="E49" i="15"/>
  <c r="O34" i="15"/>
  <c r="T37" i="15"/>
  <c r="J16" i="16"/>
  <c r="K16" i="16"/>
  <c r="K34" i="16"/>
  <c r="K35" i="16"/>
  <c r="E44" i="16"/>
  <c r="F29" i="8"/>
  <c r="L16" i="16"/>
  <c r="N16" i="16"/>
  <c r="N34" i="16"/>
  <c r="N35" i="16"/>
  <c r="E49" i="16"/>
  <c r="O16" i="16"/>
  <c r="J34" i="16"/>
  <c r="J35" i="16"/>
  <c r="E42" i="16"/>
  <c r="C29" i="8"/>
  <c r="L34" i="16"/>
  <c r="L35" i="16"/>
  <c r="E47" i="16"/>
  <c r="O34" i="16"/>
  <c r="O35" i="16"/>
  <c r="E52" i="16"/>
  <c r="C2" i="12"/>
  <c r="K4" i="12"/>
  <c r="A9" i="12"/>
  <c r="A10" i="12"/>
  <c r="A11" i="12"/>
  <c r="A12" i="12"/>
  <c r="A13" i="12"/>
  <c r="A14" i="12"/>
  <c r="A15" i="12"/>
  <c r="A27" i="12"/>
  <c r="A28" i="12"/>
  <c r="A29" i="12"/>
  <c r="A30" i="12"/>
  <c r="A31" i="12"/>
  <c r="A32" i="12"/>
  <c r="A33" i="12"/>
  <c r="N42" i="12"/>
  <c r="W4" i="12"/>
  <c r="G4" i="12"/>
  <c r="O35" i="13"/>
  <c r="E52" i="13"/>
  <c r="C2" i="13"/>
  <c r="K4" i="13"/>
  <c r="N42" i="13"/>
  <c r="C2" i="14"/>
  <c r="K4" i="14"/>
  <c r="A9" i="14"/>
  <c r="A10" i="14"/>
  <c r="A11" i="14"/>
  <c r="A12" i="14"/>
  <c r="A13" i="14"/>
  <c r="A14" i="14"/>
  <c r="A15" i="14"/>
  <c r="A27" i="14"/>
  <c r="A28" i="14"/>
  <c r="A29" i="14"/>
  <c r="A30" i="14"/>
  <c r="A31" i="14"/>
  <c r="A32" i="14"/>
  <c r="A33" i="14"/>
  <c r="N42" i="14"/>
  <c r="W4" i="14"/>
  <c r="G4" i="14"/>
  <c r="J34" i="18"/>
  <c r="K34" i="18"/>
  <c r="L34" i="18"/>
  <c r="N34" i="18"/>
  <c r="O34" i="18"/>
  <c r="J16" i="18"/>
  <c r="K16" i="18"/>
  <c r="L16" i="18"/>
  <c r="N16" i="18"/>
  <c r="O16" i="18"/>
  <c r="C2" i="18"/>
  <c r="K4" i="18"/>
  <c r="A9" i="18"/>
  <c r="A10" i="18"/>
  <c r="A11" i="18"/>
  <c r="A12" i="18"/>
  <c r="A13" i="18"/>
  <c r="A14" i="18"/>
  <c r="A15" i="18"/>
  <c r="A27" i="18"/>
  <c r="A28" i="18"/>
  <c r="A29" i="18"/>
  <c r="A30" i="18"/>
  <c r="A31" i="18"/>
  <c r="A32" i="18"/>
  <c r="A33" i="18"/>
  <c r="N42" i="18"/>
  <c r="W4" i="18"/>
  <c r="G4" i="18"/>
  <c r="C2" i="15"/>
  <c r="K4" i="15"/>
  <c r="N42" i="15"/>
  <c r="J35" i="15"/>
  <c r="E42" i="15"/>
  <c r="C28" i="8"/>
  <c r="G4" i="15"/>
  <c r="C2" i="16"/>
  <c r="K4" i="16"/>
  <c r="A9" i="16"/>
  <c r="A10" i="16"/>
  <c r="A11" i="16"/>
  <c r="A12" i="16"/>
  <c r="A13" i="16"/>
  <c r="A14" i="16"/>
  <c r="A15" i="16"/>
  <c r="A27" i="16"/>
  <c r="A28" i="16"/>
  <c r="A29" i="16"/>
  <c r="A30" i="16"/>
  <c r="A31" i="16"/>
  <c r="A32" i="16"/>
  <c r="A33" i="16"/>
  <c r="N42" i="16"/>
  <c r="W4" i="16"/>
  <c r="G4" i="16"/>
  <c r="J34" i="19"/>
  <c r="K34" i="19"/>
  <c r="L34" i="19"/>
  <c r="N34" i="19"/>
  <c r="O34" i="19"/>
  <c r="J16" i="19"/>
  <c r="K16" i="19"/>
  <c r="L16" i="19"/>
  <c r="N16" i="19"/>
  <c r="O16" i="19"/>
  <c r="C2" i="19"/>
  <c r="K4" i="19"/>
  <c r="N42" i="19"/>
  <c r="J34" i="20"/>
  <c r="K34" i="20"/>
  <c r="L34" i="20"/>
  <c r="N34" i="20"/>
  <c r="O34" i="20"/>
  <c r="J16" i="20"/>
  <c r="K16" i="20"/>
  <c r="K35" i="20"/>
  <c r="E44" i="20"/>
  <c r="F33" i="8"/>
  <c r="L16" i="20"/>
  <c r="N16" i="20"/>
  <c r="N35" i="20"/>
  <c r="E49" i="20"/>
  <c r="O16" i="20"/>
  <c r="C2" i="20"/>
  <c r="K4" i="20"/>
  <c r="A9" i="20"/>
  <c r="A10" i="20"/>
  <c r="A11" i="20"/>
  <c r="A12" i="20"/>
  <c r="A13" i="20"/>
  <c r="A14" i="20"/>
  <c r="A15" i="20"/>
  <c r="A27" i="20"/>
  <c r="A28" i="20"/>
  <c r="A29" i="20"/>
  <c r="A30" i="20"/>
  <c r="A31" i="20"/>
  <c r="A32" i="20"/>
  <c r="A33" i="20"/>
  <c r="L35" i="20"/>
  <c r="E47" i="20"/>
  <c r="N42" i="20"/>
  <c r="W4" i="20"/>
  <c r="G4" i="20"/>
  <c r="J34" i="21"/>
  <c r="K34" i="21"/>
  <c r="L34" i="21"/>
  <c r="N34" i="21"/>
  <c r="O34" i="21"/>
  <c r="J16" i="21"/>
  <c r="K16" i="21"/>
  <c r="L16" i="21"/>
  <c r="N16" i="21"/>
  <c r="O16" i="21"/>
  <c r="C2" i="21"/>
  <c r="K4" i="21"/>
  <c r="N42" i="21"/>
  <c r="G4" i="21"/>
  <c r="J34" i="22"/>
  <c r="K34" i="22"/>
  <c r="L34" i="22"/>
  <c r="N34" i="22"/>
  <c r="O34" i="22"/>
  <c r="J16" i="22"/>
  <c r="K16" i="22"/>
  <c r="L16" i="22"/>
  <c r="N16" i="22"/>
  <c r="O16" i="22"/>
  <c r="C2" i="22"/>
  <c r="K4" i="22"/>
  <c r="A9" i="22"/>
  <c r="A10" i="22"/>
  <c r="A11" i="22"/>
  <c r="A12" i="22"/>
  <c r="A13" i="22"/>
  <c r="A14" i="22"/>
  <c r="A15" i="22"/>
  <c r="A27" i="22"/>
  <c r="A28" i="22"/>
  <c r="A29" i="22"/>
  <c r="A30" i="22"/>
  <c r="A31" i="22"/>
  <c r="A32" i="22"/>
  <c r="A33" i="22"/>
  <c r="N42" i="22"/>
  <c r="W4" i="22"/>
  <c r="G4" i="22"/>
  <c r="J34" i="23"/>
  <c r="K34" i="23"/>
  <c r="L34" i="23"/>
  <c r="N34" i="23"/>
  <c r="O34" i="23"/>
  <c r="J16" i="23"/>
  <c r="K16" i="23"/>
  <c r="L16" i="23"/>
  <c r="N16" i="23"/>
  <c r="O16" i="23"/>
  <c r="C2" i="23"/>
  <c r="K4" i="23"/>
  <c r="N42" i="23"/>
  <c r="J34" i="24"/>
  <c r="K34" i="24"/>
  <c r="L34" i="24"/>
  <c r="N34" i="24"/>
  <c r="O34" i="24"/>
  <c r="J16" i="24"/>
  <c r="K16" i="24"/>
  <c r="K35" i="24"/>
  <c r="E44" i="24"/>
  <c r="F37" i="8"/>
  <c r="L16" i="24"/>
  <c r="N16" i="24"/>
  <c r="N35" i="24"/>
  <c r="E49" i="24"/>
  <c r="O16" i="24"/>
  <c r="C2" i="24"/>
  <c r="K4" i="24"/>
  <c r="A9" i="24"/>
  <c r="A10" i="24"/>
  <c r="A11" i="24"/>
  <c r="A12" i="24"/>
  <c r="A13" i="24"/>
  <c r="A14" i="24"/>
  <c r="A15" i="24"/>
  <c r="A27" i="24"/>
  <c r="A28" i="24"/>
  <c r="A29" i="24"/>
  <c r="A30" i="24"/>
  <c r="A31" i="24"/>
  <c r="A32" i="24"/>
  <c r="A33" i="24"/>
  <c r="L35" i="24"/>
  <c r="E47" i="24"/>
  <c r="N42" i="24"/>
  <c r="W4" i="24"/>
  <c r="G4" i="24"/>
  <c r="J34" i="25"/>
  <c r="K34" i="25"/>
  <c r="L34" i="25"/>
  <c r="N34" i="25"/>
  <c r="N16" i="25"/>
  <c r="N35" i="25"/>
  <c r="E49" i="25"/>
  <c r="O34" i="25"/>
  <c r="J16" i="25"/>
  <c r="K16" i="25"/>
  <c r="L16" i="25"/>
  <c r="O16" i="25"/>
  <c r="C2" i="25"/>
  <c r="K4" i="25"/>
  <c r="A9" i="25"/>
  <c r="A10" i="25"/>
  <c r="A11" i="25"/>
  <c r="A12" i="25"/>
  <c r="A13" i="25"/>
  <c r="A14" i="25"/>
  <c r="A15" i="25"/>
  <c r="A27" i="25"/>
  <c r="A28" i="25"/>
  <c r="A29" i="25"/>
  <c r="A30" i="25"/>
  <c r="A31" i="25"/>
  <c r="A32" i="25"/>
  <c r="A33" i="25"/>
  <c r="N42" i="25"/>
  <c r="J35" i="25"/>
  <c r="E42" i="25"/>
  <c r="C38" i="8"/>
  <c r="J34" i="26"/>
  <c r="K34" i="26"/>
  <c r="L34" i="26"/>
  <c r="N34" i="26"/>
  <c r="O34" i="26"/>
  <c r="J16" i="26"/>
  <c r="K16" i="26"/>
  <c r="L16" i="26"/>
  <c r="N16" i="26"/>
  <c r="O16" i="26"/>
  <c r="C2" i="26"/>
  <c r="K4" i="26"/>
  <c r="A9" i="26"/>
  <c r="A10" i="26"/>
  <c r="A11" i="26"/>
  <c r="A12" i="26"/>
  <c r="A13" i="26"/>
  <c r="A14" i="26"/>
  <c r="A15" i="26"/>
  <c r="A27" i="26"/>
  <c r="A28" i="26"/>
  <c r="A29" i="26"/>
  <c r="A30" i="26"/>
  <c r="A31" i="26"/>
  <c r="A32" i="26"/>
  <c r="A33" i="26"/>
  <c r="N42" i="26"/>
  <c r="W4" i="26"/>
  <c r="G4" i="26"/>
  <c r="J34" i="27"/>
  <c r="K34" i="27"/>
  <c r="L34" i="27"/>
  <c r="N34" i="27"/>
  <c r="O34" i="27"/>
  <c r="J16" i="27"/>
  <c r="K16" i="27"/>
  <c r="L16" i="27"/>
  <c r="N16" i="27"/>
  <c r="O16" i="27"/>
  <c r="C2" i="27"/>
  <c r="K4" i="27"/>
  <c r="N42" i="27"/>
  <c r="J34" i="28"/>
  <c r="K34" i="28"/>
  <c r="L34" i="28"/>
  <c r="N34" i="28"/>
  <c r="O34" i="28"/>
  <c r="J16" i="28"/>
  <c r="J35" i="28"/>
  <c r="E42" i="28"/>
  <c r="C41" i="8"/>
  <c r="K16" i="28"/>
  <c r="L16" i="28"/>
  <c r="N16" i="28"/>
  <c r="O16" i="28"/>
  <c r="C2" i="28"/>
  <c r="K4" i="28"/>
  <c r="A9" i="28"/>
  <c r="A10" i="28"/>
  <c r="A11" i="28"/>
  <c r="A12" i="28"/>
  <c r="A13" i="28"/>
  <c r="A14" i="28"/>
  <c r="A15" i="28"/>
  <c r="A27" i="28"/>
  <c r="A28" i="28"/>
  <c r="A29" i="28"/>
  <c r="A30" i="28"/>
  <c r="A31" i="28"/>
  <c r="A32" i="28"/>
  <c r="A33" i="28"/>
  <c r="N42" i="28"/>
  <c r="W4" i="28"/>
  <c r="G4" i="28"/>
  <c r="J34" i="29"/>
  <c r="K34" i="29"/>
  <c r="L34" i="29"/>
  <c r="N34" i="29"/>
  <c r="O34" i="29"/>
  <c r="J16" i="29"/>
  <c r="K16" i="29"/>
  <c r="L16" i="29"/>
  <c r="N16" i="29"/>
  <c r="N35" i="29"/>
  <c r="E49" i="29"/>
  <c r="O16" i="29"/>
  <c r="C2" i="29"/>
  <c r="K4" i="29"/>
  <c r="A9" i="29"/>
  <c r="A10" i="29"/>
  <c r="A11" i="29"/>
  <c r="A12" i="29"/>
  <c r="A13" i="29"/>
  <c r="A14" i="29"/>
  <c r="A15" i="29"/>
  <c r="A27" i="29"/>
  <c r="A28" i="29"/>
  <c r="A29" i="29"/>
  <c r="A30" i="29"/>
  <c r="A31" i="29"/>
  <c r="A32" i="29"/>
  <c r="A33" i="29"/>
  <c r="N42" i="29"/>
  <c r="W4" i="29"/>
  <c r="N36" i="2"/>
  <c r="E50" i="2"/>
  <c r="O36" i="2"/>
  <c r="E53" i="2"/>
  <c r="K4" i="2"/>
  <c r="N43" i="2"/>
  <c r="W4" i="2"/>
  <c r="N35" i="4"/>
  <c r="E49" i="4"/>
  <c r="K4" i="4"/>
  <c r="L35" i="4"/>
  <c r="E47" i="4"/>
  <c r="N42" i="4"/>
  <c r="G4" i="4"/>
  <c r="O35" i="5"/>
  <c r="E52" i="5"/>
  <c r="C2" i="5"/>
  <c r="K4" i="5"/>
  <c r="A9" i="5"/>
  <c r="A10" i="5"/>
  <c r="A11" i="5"/>
  <c r="A12" i="5"/>
  <c r="A13" i="5"/>
  <c r="A14" i="5"/>
  <c r="A15" i="5"/>
  <c r="A27" i="5"/>
  <c r="A28" i="5"/>
  <c r="A29" i="5"/>
  <c r="A30" i="5"/>
  <c r="A31" i="5"/>
  <c r="A32" i="5"/>
  <c r="A33" i="5"/>
  <c r="N42" i="5"/>
  <c r="G4" i="5"/>
  <c r="N35" i="6"/>
  <c r="E49" i="6"/>
  <c r="C2" i="6"/>
  <c r="K4" i="6"/>
  <c r="N42" i="6"/>
  <c r="J35" i="6"/>
  <c r="E42" i="6"/>
  <c r="C20" i="8"/>
  <c r="W4" i="6"/>
  <c r="C2" i="7"/>
  <c r="K4" i="7"/>
  <c r="A9" i="7"/>
  <c r="A10" i="7"/>
  <c r="A11" i="7"/>
  <c r="A12" i="7"/>
  <c r="A13" i="7"/>
  <c r="A14" i="7"/>
  <c r="A15" i="7"/>
  <c r="A27" i="7"/>
  <c r="A28" i="7"/>
  <c r="A29" i="7"/>
  <c r="A30" i="7"/>
  <c r="A31" i="7"/>
  <c r="A32" i="7"/>
  <c r="A33" i="7"/>
  <c r="L35" i="7"/>
  <c r="E47" i="7"/>
  <c r="N42" i="7"/>
  <c r="W4" i="7"/>
  <c r="G4" i="7"/>
  <c r="N35" i="9"/>
  <c r="E49" i="9"/>
  <c r="C2" i="9"/>
  <c r="K4" i="9"/>
  <c r="N42" i="9"/>
  <c r="J34" i="10"/>
  <c r="K34" i="10"/>
  <c r="K35" i="10"/>
  <c r="E44" i="10"/>
  <c r="F23" i="8"/>
  <c r="L34" i="10"/>
  <c r="N45" i="10"/>
  <c r="I23" i="8"/>
  <c r="N34" i="10"/>
  <c r="O34" i="10"/>
  <c r="N16" i="10"/>
  <c r="O16" i="10"/>
  <c r="C2" i="10"/>
  <c r="K4" i="10"/>
  <c r="A9" i="10"/>
  <c r="A10" i="10"/>
  <c r="A11" i="10"/>
  <c r="A12" i="10"/>
  <c r="A13" i="10"/>
  <c r="A14" i="10"/>
  <c r="A15" i="10"/>
  <c r="A27" i="10"/>
  <c r="A28" i="10"/>
  <c r="A29" i="10"/>
  <c r="A30" i="10"/>
  <c r="A31" i="10"/>
  <c r="A32" i="10"/>
  <c r="A33" i="10"/>
  <c r="N42" i="10"/>
  <c r="J35" i="10"/>
  <c r="E42" i="10"/>
  <c r="C23" i="8"/>
  <c r="W4" i="10"/>
  <c r="G4" i="10"/>
  <c r="E16" i="8"/>
  <c r="E18" i="8"/>
  <c r="B16" i="8"/>
  <c r="B23" i="8"/>
  <c r="E59" i="8"/>
  <c r="B59" i="8"/>
  <c r="G13" i="8"/>
  <c r="T18" i="14"/>
  <c r="T37" i="17"/>
  <c r="O35" i="24"/>
  <c r="E52" i="24"/>
  <c r="N45" i="16"/>
  <c r="I29" i="8"/>
  <c r="T18" i="7"/>
  <c r="O35" i="22"/>
  <c r="E52" i="22"/>
  <c r="K35" i="25"/>
  <c r="E44" i="25"/>
  <c r="F38" i="8"/>
  <c r="O35" i="21"/>
  <c r="E52" i="21"/>
  <c r="N35" i="13"/>
  <c r="E49" i="13"/>
  <c r="K35" i="13"/>
  <c r="E44" i="13"/>
  <c r="F26" i="8"/>
  <c r="N35" i="7"/>
  <c r="E49" i="7"/>
  <c r="O35" i="29"/>
  <c r="E52" i="29"/>
  <c r="O35" i="20"/>
  <c r="E52" i="20"/>
  <c r="N45" i="20"/>
  <c r="I33" i="8"/>
  <c r="W4" i="13"/>
  <c r="A9" i="13"/>
  <c r="A10" i="13"/>
  <c r="A11" i="13"/>
  <c r="A12" i="13"/>
  <c r="A13" i="13"/>
  <c r="A14" i="13"/>
  <c r="A15" i="13"/>
  <c r="A27" i="13"/>
  <c r="A28" i="13"/>
  <c r="A29" i="13"/>
  <c r="A30" i="13"/>
  <c r="A31" i="13"/>
  <c r="A32" i="13"/>
  <c r="A33" i="13"/>
  <c r="W4" i="17"/>
  <c r="B21" i="8"/>
  <c r="B33" i="8"/>
  <c r="J35" i="5"/>
  <c r="E42" i="5"/>
  <c r="C19" i="8"/>
  <c r="E28" i="8"/>
  <c r="N35" i="28"/>
  <c r="E49" i="28"/>
  <c r="B38" i="8"/>
  <c r="B28" i="8"/>
  <c r="B17" i="8"/>
  <c r="T37" i="18"/>
  <c r="T18" i="12"/>
  <c r="L35" i="6"/>
  <c r="E47" i="6"/>
  <c r="T37" i="28"/>
  <c r="O35" i="26"/>
  <c r="E52" i="26"/>
  <c r="T37" i="19"/>
  <c r="T18" i="6"/>
  <c r="E20" i="8"/>
  <c r="E36" i="8"/>
  <c r="W4" i="9"/>
  <c r="L35" i="9"/>
  <c r="E47" i="9"/>
  <c r="W4" i="27"/>
  <c r="A9" i="27"/>
  <c r="A10" i="27"/>
  <c r="A11" i="27"/>
  <c r="A12" i="27"/>
  <c r="A13" i="27"/>
  <c r="A14" i="27"/>
  <c r="A15" i="27"/>
  <c r="A27" i="27"/>
  <c r="A28" i="27"/>
  <c r="A29" i="27"/>
  <c r="A30" i="27"/>
  <c r="A31" i="27"/>
  <c r="A32" i="27"/>
  <c r="A33" i="27"/>
  <c r="G4" i="25"/>
  <c r="W4" i="23"/>
  <c r="A9" i="23"/>
  <c r="A10" i="23"/>
  <c r="A11" i="23"/>
  <c r="A12" i="23"/>
  <c r="A13" i="23"/>
  <c r="A14" i="23"/>
  <c r="A15" i="23"/>
  <c r="A27" i="23"/>
  <c r="A28" i="23"/>
  <c r="A29" i="23"/>
  <c r="A30" i="23"/>
  <c r="A31" i="23"/>
  <c r="A32" i="23"/>
  <c r="A33" i="23"/>
  <c r="W4" i="19"/>
  <c r="A9" i="15"/>
  <c r="A10" i="15"/>
  <c r="A11" i="15"/>
  <c r="A12" i="15"/>
  <c r="A13" i="15"/>
  <c r="A14" i="15"/>
  <c r="A15" i="15"/>
  <c r="A27" i="15"/>
  <c r="A28" i="15"/>
  <c r="A29" i="15"/>
  <c r="A30" i="15"/>
  <c r="A31" i="15"/>
  <c r="A32" i="15"/>
  <c r="A33" i="15"/>
  <c r="O35" i="15"/>
  <c r="E52" i="15"/>
  <c r="N45" i="7"/>
  <c r="I21" i="8"/>
  <c r="N45" i="28"/>
  <c r="I41" i="8"/>
  <c r="O35" i="25"/>
  <c r="E52" i="25"/>
  <c r="N45" i="25"/>
  <c r="I38" i="8"/>
  <c r="N45" i="24"/>
  <c r="I37" i="8"/>
  <c r="J35" i="24"/>
  <c r="E42" i="24"/>
  <c r="C37" i="8"/>
  <c r="T37" i="5"/>
  <c r="N35" i="23"/>
  <c r="E49" i="23"/>
  <c r="N45" i="19"/>
  <c r="I32" i="8"/>
  <c r="J35" i="19"/>
  <c r="E42" i="19"/>
  <c r="C32" i="8"/>
  <c r="O35" i="18"/>
  <c r="E52" i="18"/>
  <c r="L35" i="18"/>
  <c r="E47" i="18"/>
  <c r="K35" i="18"/>
  <c r="E44" i="18"/>
  <c r="F31" i="8"/>
  <c r="T37" i="11"/>
  <c r="O35" i="6"/>
  <c r="E52" i="6"/>
  <c r="K35" i="4"/>
  <c r="E44" i="4"/>
  <c r="F18" i="8"/>
  <c r="L36" i="2"/>
  <c r="E48" i="2"/>
  <c r="B25" i="8"/>
  <c r="B41" i="8"/>
  <c r="B30" i="8"/>
  <c r="E24" i="8"/>
  <c r="E32" i="8"/>
  <c r="E40" i="8"/>
  <c r="B27" i="8"/>
  <c r="E31" i="8"/>
  <c r="K35" i="27"/>
  <c r="E44" i="27"/>
  <c r="F40" i="8"/>
  <c r="L35" i="26"/>
  <c r="E47" i="26"/>
  <c r="J35" i="26"/>
  <c r="E42" i="26"/>
  <c r="C39" i="8"/>
  <c r="K35" i="26"/>
  <c r="E44" i="26"/>
  <c r="F39" i="8"/>
  <c r="K35" i="23"/>
  <c r="E44" i="23"/>
  <c r="F36" i="8"/>
  <c r="T37" i="23"/>
  <c r="L35" i="23"/>
  <c r="E47" i="23"/>
  <c r="J35" i="23"/>
  <c r="E42" i="23"/>
  <c r="C36" i="8"/>
  <c r="T37" i="22"/>
  <c r="T37" i="21"/>
  <c r="L35" i="19"/>
  <c r="E47" i="19"/>
  <c r="L35" i="14"/>
  <c r="E47" i="14"/>
  <c r="T18" i="13"/>
  <c r="N35" i="12"/>
  <c r="E49" i="12"/>
  <c r="T37" i="12"/>
  <c r="O35" i="17"/>
  <c r="E52" i="17"/>
  <c r="T37" i="9"/>
  <c r="J35" i="9"/>
  <c r="E42" i="9"/>
  <c r="C22" i="8"/>
  <c r="K35" i="9"/>
  <c r="E44" i="9"/>
  <c r="F22" i="8"/>
  <c r="T37" i="7"/>
  <c r="J35" i="7"/>
  <c r="E42" i="7"/>
  <c r="C21" i="8"/>
  <c r="O35" i="4"/>
  <c r="E52" i="4"/>
  <c r="J35" i="4"/>
  <c r="E42" i="4"/>
  <c r="C18" i="8"/>
  <c r="K36" i="2"/>
  <c r="E45" i="2"/>
  <c r="F17" i="8"/>
  <c r="J36" i="2"/>
  <c r="E43" i="2"/>
  <c r="C17" i="8"/>
  <c r="T18" i="22"/>
  <c r="T37" i="20"/>
  <c r="T18" i="18"/>
  <c r="N45" i="18"/>
  <c r="I31" i="8"/>
  <c r="O35" i="23"/>
  <c r="E52" i="23"/>
  <c r="O35" i="28"/>
  <c r="E52" i="28"/>
  <c r="G4" i="9"/>
  <c r="G4" i="6"/>
  <c r="L35" i="5"/>
  <c r="E47" i="5"/>
  <c r="W4" i="21"/>
  <c r="T18" i="20"/>
  <c r="G4" i="19"/>
  <c r="T18" i="19"/>
  <c r="L35" i="13"/>
  <c r="E47" i="13"/>
  <c r="K35" i="12"/>
  <c r="E44" i="12"/>
  <c r="F25" i="8"/>
  <c r="T18" i="16"/>
  <c r="L35" i="15"/>
  <c r="E47" i="15"/>
  <c r="N35" i="14"/>
  <c r="E49" i="14"/>
  <c r="J35" i="12"/>
  <c r="E42" i="12"/>
  <c r="C25" i="8"/>
  <c r="G4" i="17"/>
  <c r="T18" i="17"/>
  <c r="N46" i="2"/>
  <c r="I17" i="8"/>
  <c r="G4" i="11"/>
  <c r="T37" i="13"/>
  <c r="T18" i="11"/>
  <c r="N35" i="22"/>
  <c r="E49" i="22"/>
  <c r="K35" i="22"/>
  <c r="E44" i="22"/>
  <c r="F35" i="8"/>
  <c r="J35" i="22"/>
  <c r="E42" i="22"/>
  <c r="C35" i="8"/>
  <c r="J35" i="21"/>
  <c r="E42" i="21"/>
  <c r="C34" i="8"/>
  <c r="N35" i="21"/>
  <c r="E49" i="21"/>
  <c r="K35" i="21"/>
  <c r="E44" i="21"/>
  <c r="F34" i="8"/>
  <c r="J35" i="20"/>
  <c r="E42" i="20"/>
  <c r="C33" i="8"/>
  <c r="N35" i="19"/>
  <c r="E49" i="19"/>
  <c r="N35" i="18"/>
  <c r="E49" i="18"/>
  <c r="T37" i="29"/>
  <c r="B19" i="8"/>
  <c r="B36" i="8"/>
  <c r="B35" i="8"/>
  <c r="B18" i="8"/>
  <c r="E39" i="8"/>
  <c r="E23" i="8"/>
  <c r="T38" i="2"/>
  <c r="N35" i="11"/>
  <c r="E49" i="11"/>
  <c r="N45" i="17"/>
  <c r="I30" i="8"/>
  <c r="B20" i="8"/>
  <c r="B29" i="8"/>
  <c r="B37" i="8"/>
  <c r="B42" i="8"/>
  <c r="B34" i="8"/>
  <c r="B26" i="8"/>
  <c r="E22" i="8"/>
  <c r="E26" i="8"/>
  <c r="E30" i="8"/>
  <c r="E34" i="8"/>
  <c r="E38" i="8"/>
  <c r="E42" i="8"/>
  <c r="B24" i="8"/>
  <c r="B32" i="8"/>
  <c r="B40" i="8"/>
  <c r="B39" i="8"/>
  <c r="B31" i="8"/>
  <c r="B22" i="8"/>
  <c r="E17" i="8"/>
  <c r="G17" i="8"/>
  <c r="E35" i="8"/>
  <c r="E27" i="8"/>
  <c r="E19" i="8"/>
  <c r="T18" i="29"/>
  <c r="L35" i="29"/>
  <c r="E47" i="29"/>
  <c r="J35" i="29"/>
  <c r="E42" i="29"/>
  <c r="C42" i="8"/>
  <c r="T18" i="27"/>
  <c r="N45" i="27"/>
  <c r="I40" i="8"/>
  <c r="J35" i="18"/>
  <c r="E42" i="18"/>
  <c r="C31" i="8"/>
  <c r="T37" i="6"/>
  <c r="L35" i="10"/>
  <c r="E47" i="10"/>
  <c r="T37" i="10"/>
  <c r="N45" i="29"/>
  <c r="I42" i="8"/>
  <c r="K35" i="29"/>
  <c r="E44" i="29"/>
  <c r="F42" i="8"/>
  <c r="T18" i="28"/>
  <c r="L35" i="28"/>
  <c r="E47" i="28"/>
  <c r="L35" i="27"/>
  <c r="E47" i="27"/>
  <c r="O35" i="27"/>
  <c r="E52" i="27"/>
  <c r="N35" i="27"/>
  <c r="E49" i="27"/>
  <c r="N45" i="26"/>
  <c r="I39" i="8"/>
  <c r="N35" i="26"/>
  <c r="E49" i="26"/>
  <c r="T18" i="25"/>
  <c r="T18" i="9"/>
  <c r="T18" i="5"/>
  <c r="L35" i="22"/>
  <c r="E47" i="22"/>
  <c r="L35" i="21"/>
  <c r="E47" i="21"/>
  <c r="T37" i="4"/>
  <c r="T37" i="27"/>
  <c r="T37" i="26"/>
  <c r="T37" i="24"/>
  <c r="O35" i="19"/>
  <c r="E52" i="19"/>
  <c r="T37" i="16"/>
  <c r="T37" i="25"/>
  <c r="L35" i="25"/>
  <c r="E47" i="25"/>
  <c r="T18" i="24"/>
  <c r="N45" i="23"/>
  <c r="I36" i="8"/>
  <c r="T18" i="23"/>
  <c r="N45" i="22"/>
  <c r="I35" i="8"/>
  <c r="N45" i="21"/>
  <c r="I34" i="8"/>
  <c r="T18" i="21"/>
  <c r="K35" i="19"/>
  <c r="E44" i="19"/>
  <c r="F32" i="8"/>
  <c r="N35" i="17"/>
  <c r="E49" i="17"/>
  <c r="T18" i="4"/>
  <c r="T18" i="2"/>
  <c r="K35" i="11"/>
  <c r="E44" i="11"/>
  <c r="F24" i="8"/>
  <c r="T18" i="10"/>
  <c r="K35" i="28"/>
  <c r="E44" i="28"/>
  <c r="F41" i="8"/>
  <c r="J35" i="27"/>
  <c r="E42" i="27"/>
  <c r="C40" i="8"/>
  <c r="T18" i="26"/>
  <c r="N45" i="15"/>
  <c r="I28" i="8"/>
  <c r="N45" i="12"/>
  <c r="I25" i="8"/>
  <c r="J35" i="17"/>
  <c r="E42" i="17"/>
  <c r="C30" i="8"/>
  <c r="O35" i="11"/>
  <c r="E52" i="11"/>
  <c r="L35" i="11"/>
  <c r="E47" i="11"/>
  <c r="L35" i="17"/>
  <c r="E47" i="17"/>
  <c r="E41" i="8"/>
  <c r="E37" i="8"/>
  <c r="E33" i="8"/>
  <c r="E29" i="8"/>
  <c r="E25" i="8"/>
  <c r="E21" i="8"/>
  <c r="O35" i="10"/>
  <c r="E52" i="10"/>
  <c r="N35" i="10"/>
  <c r="E49" i="10"/>
  <c r="T37" i="14"/>
  <c r="N45" i="11"/>
  <c r="I24" i="8"/>
  <c r="P13" i="2"/>
  <c r="P12" i="2"/>
  <c r="P10" i="2"/>
  <c r="P14" i="2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P15" i="2"/>
  <c r="P11" i="2"/>
  <c r="I12" i="23"/>
  <c r="I9" i="11"/>
  <c r="I31" i="24"/>
  <c r="I11" i="18"/>
  <c r="I14" i="5"/>
  <c r="I9" i="20"/>
  <c r="I9" i="25"/>
  <c r="I31" i="12"/>
  <c r="I32" i="26"/>
  <c r="I33" i="19"/>
  <c r="I14" i="15"/>
  <c r="I10" i="22"/>
  <c r="I14" i="19"/>
  <c r="I9" i="14"/>
  <c r="I28" i="25"/>
  <c r="I29" i="18"/>
  <c r="I29" i="5"/>
  <c r="I32" i="25"/>
  <c r="I14" i="22"/>
  <c r="I30" i="21"/>
  <c r="I14" i="27"/>
  <c r="I15" i="20"/>
  <c r="I14" i="11"/>
  <c r="I33" i="6"/>
  <c r="I12" i="17"/>
  <c r="I13" i="13"/>
  <c r="I27" i="19"/>
  <c r="I11" i="10"/>
  <c r="I15" i="24"/>
  <c r="I30" i="11"/>
  <c r="I31" i="20"/>
  <c r="I28" i="23"/>
  <c r="I9" i="29"/>
  <c r="I15" i="19"/>
  <c r="I28" i="29"/>
  <c r="I12" i="18"/>
  <c r="I9" i="16"/>
  <c r="I29" i="27"/>
  <c r="I10" i="12"/>
  <c r="I31" i="19"/>
  <c r="I10" i="17"/>
  <c r="I28" i="20"/>
  <c r="I10" i="15"/>
  <c r="I13" i="10"/>
  <c r="I15" i="15"/>
  <c r="I12" i="12"/>
  <c r="I29" i="2"/>
  <c r="I28" i="14"/>
  <c r="I10" i="5"/>
  <c r="I12" i="6"/>
  <c r="I27" i="13"/>
  <c r="I11" i="14"/>
  <c r="I32" i="5"/>
  <c r="I29" i="6"/>
  <c r="I13" i="7"/>
  <c r="I33" i="20"/>
  <c r="I11" i="26"/>
  <c r="I33" i="24"/>
  <c r="I14" i="7"/>
  <c r="I27" i="22"/>
  <c r="I10" i="9"/>
  <c r="I33" i="7"/>
  <c r="I29" i="28"/>
  <c r="I10" i="16"/>
  <c r="I11" i="15"/>
  <c r="I32" i="19"/>
  <c r="I13" i="15"/>
  <c r="I11" i="20"/>
  <c r="I12" i="27"/>
  <c r="I32" i="10"/>
  <c r="I27" i="27"/>
  <c r="I30" i="23"/>
  <c r="I14" i="17"/>
  <c r="I9" i="24"/>
  <c r="I10" i="10"/>
  <c r="I32" i="22"/>
  <c r="I27" i="14"/>
  <c r="I9" i="13"/>
  <c r="I32" i="7"/>
  <c r="I13" i="29"/>
  <c r="I32" i="11"/>
  <c r="I30" i="5"/>
  <c r="I30" i="12"/>
  <c r="I9" i="7"/>
  <c r="I31" i="7"/>
  <c r="I31" i="6"/>
  <c r="I33" i="14"/>
  <c r="I29" i="14"/>
  <c r="I27" i="9"/>
  <c r="I30" i="28"/>
  <c r="I14" i="28"/>
  <c r="I32" i="24"/>
  <c r="I12" i="14"/>
  <c r="I14" i="26"/>
  <c r="I30" i="27"/>
  <c r="I13" i="28"/>
  <c r="I11" i="24"/>
  <c r="I32" i="13"/>
  <c r="I9" i="21"/>
  <c r="I33" i="23"/>
  <c r="I12" i="16"/>
  <c r="I33" i="13"/>
  <c r="I15" i="16"/>
  <c r="I31" i="18"/>
  <c r="I29" i="15"/>
  <c r="I27" i="29"/>
  <c r="I28" i="26"/>
  <c r="I13" i="11"/>
  <c r="I11" i="28"/>
  <c r="I32" i="18"/>
  <c r="I9" i="27"/>
  <c r="I31" i="13"/>
  <c r="I11" i="17"/>
  <c r="I15" i="4"/>
  <c r="I33" i="5"/>
  <c r="I11" i="4"/>
  <c r="I13" i="21"/>
  <c r="I12" i="13"/>
  <c r="I27" i="15"/>
  <c r="I15" i="11"/>
  <c r="I33" i="16"/>
  <c r="I31" i="21"/>
  <c r="I9" i="10"/>
  <c r="I31" i="11"/>
  <c r="I32" i="6"/>
  <c r="I12" i="21"/>
  <c r="I11" i="21"/>
  <c r="I32" i="14"/>
  <c r="I33" i="9"/>
  <c r="I10" i="28"/>
  <c r="I33" i="21"/>
  <c r="I13" i="9"/>
  <c r="I13" i="16"/>
  <c r="I9" i="15"/>
  <c r="I31" i="5"/>
  <c r="I32" i="29"/>
  <c r="I29" i="21"/>
  <c r="I28" i="17"/>
  <c r="I12" i="29"/>
  <c r="I15" i="26"/>
  <c r="I27" i="7"/>
  <c r="I15" i="29"/>
  <c r="I29" i="24"/>
  <c r="I14" i="9"/>
  <c r="I11" i="7"/>
  <c r="I12" i="28"/>
  <c r="I13" i="6"/>
  <c r="I32" i="2"/>
  <c r="I9" i="26"/>
  <c r="I31" i="17"/>
  <c r="I33" i="11"/>
  <c r="I15" i="22"/>
  <c r="I9" i="9"/>
  <c r="I15" i="14"/>
  <c r="I29" i="22"/>
  <c r="I27" i="18"/>
  <c r="I11" i="25"/>
  <c r="I30" i="16"/>
  <c r="I30" i="9"/>
  <c r="I10" i="25"/>
  <c r="I11" i="13"/>
  <c r="I33" i="17"/>
  <c r="I13" i="22"/>
  <c r="I33" i="26"/>
  <c r="I31" i="22"/>
  <c r="I28" i="2"/>
  <c r="I10" i="19"/>
  <c r="I11" i="16"/>
  <c r="I15" i="9"/>
  <c r="I29" i="9"/>
  <c r="I15" i="13"/>
  <c r="I10" i="24"/>
  <c r="I30" i="15"/>
  <c r="I12" i="26"/>
  <c r="I14" i="21"/>
  <c r="I15" i="12"/>
  <c r="I27" i="23"/>
  <c r="I9" i="23"/>
  <c r="I29" i="16"/>
  <c r="I15" i="18"/>
  <c r="I15" i="23"/>
  <c r="I27" i="25"/>
  <c r="I13" i="25"/>
  <c r="I10" i="27"/>
  <c r="I27" i="17"/>
  <c r="I12" i="20"/>
  <c r="I32" i="21"/>
  <c r="I13" i="27"/>
  <c r="I12" i="25"/>
  <c r="I28" i="16"/>
  <c r="I14" i="4"/>
  <c r="I10" i="7"/>
  <c r="I33" i="15"/>
  <c r="I28" i="10"/>
  <c r="I15" i="7"/>
  <c r="I15" i="17"/>
  <c r="I31" i="10"/>
  <c r="I12" i="10"/>
  <c r="I31" i="16"/>
  <c r="I14" i="12"/>
  <c r="I32" i="9"/>
  <c r="I11" i="5"/>
  <c r="I9" i="12"/>
  <c r="I10" i="20"/>
  <c r="I14" i="29"/>
  <c r="I12" i="15"/>
  <c r="I30" i="10"/>
  <c r="I9" i="22"/>
  <c r="I32" i="12"/>
  <c r="I32" i="23"/>
  <c r="I9" i="5"/>
  <c r="I9" i="17"/>
  <c r="I27" i="12"/>
  <c r="I28" i="15"/>
  <c r="I30" i="14"/>
  <c r="I31" i="2"/>
  <c r="I9" i="2"/>
  <c r="I31" i="28"/>
  <c r="I14" i="10"/>
  <c r="I31" i="23"/>
  <c r="I12" i="5"/>
  <c r="I15" i="27"/>
  <c r="I32" i="4"/>
  <c r="I10" i="13"/>
  <c r="I29" i="12"/>
  <c r="I29" i="10"/>
  <c r="I29" i="11"/>
  <c r="I9" i="28"/>
  <c r="I27" i="21"/>
  <c r="I29" i="17"/>
  <c r="I15" i="6"/>
  <c r="I27" i="11"/>
  <c r="I14" i="13"/>
  <c r="I14" i="16"/>
  <c r="I10" i="21"/>
  <c r="I13" i="5"/>
  <c r="I30" i="25"/>
  <c r="I11" i="12"/>
  <c r="I29" i="4"/>
  <c r="I31" i="26"/>
  <c r="I11" i="23"/>
  <c r="I33" i="28"/>
  <c r="I31" i="27"/>
  <c r="I30" i="13"/>
  <c r="I30" i="19"/>
  <c r="I32" i="16"/>
  <c r="I28" i="21"/>
  <c r="I9" i="4"/>
  <c r="I33" i="10"/>
  <c r="I29" i="20"/>
  <c r="I28" i="28"/>
  <c r="I11" i="19"/>
  <c r="I14" i="20"/>
  <c r="I34" i="2"/>
  <c r="I10" i="18"/>
  <c r="I12" i="22"/>
  <c r="I10" i="29"/>
  <c r="I13" i="18"/>
  <c r="I30" i="24"/>
  <c r="I9" i="19"/>
  <c r="I31" i="14"/>
  <c r="I15" i="28"/>
  <c r="I28" i="12"/>
  <c r="I11" i="11"/>
  <c r="I27" i="5"/>
  <c r="I13" i="23"/>
  <c r="I33" i="22"/>
  <c r="I27" i="16"/>
  <c r="I28" i="9"/>
  <c r="I28" i="18"/>
  <c r="I13" i="4"/>
  <c r="I32" i="28"/>
  <c r="I10" i="26"/>
  <c r="I28" i="7"/>
  <c r="I27" i="20"/>
  <c r="I28" i="13"/>
  <c r="I28" i="19"/>
  <c r="I28" i="22"/>
  <c r="I14" i="18"/>
  <c r="I28" i="11"/>
  <c r="I27" i="28"/>
  <c r="I30" i="26"/>
  <c r="I12" i="24"/>
  <c r="I31" i="4"/>
  <c r="I27" i="2"/>
  <c r="I32" i="15"/>
  <c r="I13" i="19"/>
  <c r="I29" i="23"/>
  <c r="I10" i="23"/>
  <c r="I9" i="18"/>
  <c r="I31" i="29"/>
  <c r="I30" i="29"/>
  <c r="I33" i="18"/>
  <c r="I27" i="6"/>
  <c r="I10" i="14"/>
  <c r="I11" i="27"/>
  <c r="I14" i="25"/>
  <c r="I14" i="24"/>
  <c r="I13" i="24"/>
  <c r="I27" i="10"/>
  <c r="I28" i="27"/>
  <c r="I33" i="25"/>
  <c r="I31" i="15"/>
  <c r="I30" i="20"/>
  <c r="I29" i="13"/>
  <c r="I27" i="4"/>
  <c r="I28" i="24"/>
  <c r="I30" i="4"/>
  <c r="I28" i="6"/>
  <c r="I29" i="26"/>
  <c r="I12" i="4"/>
  <c r="I33" i="29"/>
  <c r="I27" i="24"/>
  <c r="I10" i="11"/>
  <c r="I31" i="9"/>
  <c r="I10" i="4"/>
  <c r="I30" i="18"/>
  <c r="I11" i="29"/>
  <c r="I13" i="12"/>
  <c r="I15" i="10"/>
  <c r="I31" i="25"/>
  <c r="I14" i="6"/>
  <c r="I27" i="26"/>
  <c r="I14" i="23"/>
  <c r="I13" i="26"/>
  <c r="I13" i="17"/>
  <c r="I33" i="27"/>
  <c r="I9" i="6"/>
  <c r="I29" i="29"/>
  <c r="I32" i="17"/>
  <c r="I12" i="11"/>
  <c r="I33" i="4"/>
  <c r="I29" i="7"/>
  <c r="I33" i="12"/>
  <c r="I10" i="6"/>
  <c r="I11" i="6"/>
  <c r="I11" i="9"/>
  <c r="I13" i="20"/>
  <c r="I29" i="25"/>
  <c r="I30" i="6"/>
  <c r="I28" i="5"/>
  <c r="I14" i="14"/>
  <c r="I28" i="4"/>
  <c r="I15" i="21"/>
  <c r="I30" i="22"/>
  <c r="I12" i="7"/>
  <c r="I32" i="27"/>
  <c r="I15" i="5"/>
  <c r="I30" i="17"/>
  <c r="I12" i="9"/>
  <c r="I32" i="20"/>
  <c r="I11" i="22"/>
  <c r="I15" i="25"/>
  <c r="I30" i="7"/>
  <c r="I29" i="19"/>
  <c r="I13" i="14"/>
  <c r="I12" i="19"/>
  <c r="I30" i="2"/>
  <c r="P30" i="2"/>
  <c r="P12" i="19"/>
  <c r="P13" i="14"/>
  <c r="P29" i="19"/>
  <c r="P30" i="7"/>
  <c r="P15" i="25"/>
  <c r="P11" i="22"/>
  <c r="P32" i="20"/>
  <c r="P12" i="9"/>
  <c r="P30" i="17"/>
  <c r="P15" i="5"/>
  <c r="P32" i="27"/>
  <c r="P12" i="7"/>
  <c r="P30" i="22"/>
  <c r="P15" i="21"/>
  <c r="P28" i="4"/>
  <c r="P14" i="14"/>
  <c r="P28" i="5"/>
  <c r="P30" i="6"/>
  <c r="P29" i="25"/>
  <c r="P13" i="20"/>
  <c r="P11" i="9"/>
  <c r="P11" i="6"/>
  <c r="P10" i="6"/>
  <c r="P33" i="12"/>
  <c r="P29" i="7"/>
  <c r="P33" i="4"/>
  <c r="P12" i="11"/>
  <c r="P32" i="17"/>
  <c r="P29" i="29"/>
  <c r="C17" i="6"/>
  <c r="P9" i="6"/>
  <c r="P33" i="27"/>
  <c r="P13" i="17"/>
  <c r="P13" i="26"/>
  <c r="P14" i="23"/>
  <c r="C36" i="26"/>
  <c r="P27" i="26"/>
  <c r="P14" i="6"/>
  <c r="P31" i="25"/>
  <c r="P15" i="10"/>
  <c r="P13" i="12"/>
  <c r="P11" i="29"/>
  <c r="P30" i="18"/>
  <c r="P10" i="4"/>
  <c r="P31" i="9"/>
  <c r="P10" i="11"/>
  <c r="C36" i="24"/>
  <c r="P27" i="24"/>
  <c r="P33" i="29"/>
  <c r="P12" i="4"/>
  <c r="P29" i="26"/>
  <c r="P28" i="6"/>
  <c r="P30" i="4"/>
  <c r="P28" i="24"/>
  <c r="P27" i="4"/>
  <c r="C36" i="4"/>
  <c r="P29" i="13"/>
  <c r="P30" i="20"/>
  <c r="P31" i="15"/>
  <c r="P33" i="25"/>
  <c r="P28" i="27"/>
  <c r="C36" i="10"/>
  <c r="P27" i="10"/>
  <c r="P13" i="24"/>
  <c r="P14" i="24"/>
  <c r="P14" i="25"/>
  <c r="P11" i="27"/>
  <c r="P10" i="14"/>
  <c r="P27" i="6"/>
  <c r="C36" i="6"/>
  <c r="P33" i="18"/>
  <c r="P30" i="29"/>
  <c r="P31" i="29"/>
  <c r="P9" i="18"/>
  <c r="C17" i="18"/>
  <c r="P10" i="23"/>
  <c r="P29" i="23"/>
  <c r="P13" i="19"/>
  <c r="P32" i="15"/>
  <c r="P27" i="2"/>
  <c r="C37" i="2"/>
  <c r="P31" i="4"/>
  <c r="P12" i="24"/>
  <c r="P30" i="26"/>
  <c r="C36" i="28"/>
  <c r="P27" i="28"/>
  <c r="P28" i="11"/>
  <c r="P14" i="18"/>
  <c r="P28" i="22"/>
  <c r="P28" i="19"/>
  <c r="P28" i="13"/>
  <c r="C36" i="20"/>
  <c r="P27" i="20"/>
  <c r="P28" i="7"/>
  <c r="P10" i="26"/>
  <c r="P32" i="28"/>
  <c r="P13" i="4"/>
  <c r="P28" i="18"/>
  <c r="P28" i="9"/>
  <c r="P27" i="16"/>
  <c r="C36" i="16"/>
  <c r="P33" i="22"/>
  <c r="P13" i="23"/>
  <c r="C36" i="5"/>
  <c r="P27" i="5"/>
  <c r="P11" i="11"/>
  <c r="P28" i="12"/>
  <c r="P15" i="28"/>
  <c r="P31" i="14"/>
  <c r="P9" i="19"/>
  <c r="C17" i="19"/>
  <c r="P30" i="24"/>
  <c r="P13" i="18"/>
  <c r="P10" i="29"/>
  <c r="P12" i="22"/>
  <c r="P10" i="18"/>
  <c r="P34" i="2"/>
  <c r="P14" i="20"/>
  <c r="P11" i="19"/>
  <c r="P28" i="28"/>
  <c r="P29" i="20"/>
  <c r="P33" i="10"/>
  <c r="C17" i="4"/>
  <c r="P9" i="4"/>
  <c r="P28" i="21"/>
  <c r="P32" i="16"/>
  <c r="P30" i="19"/>
  <c r="P30" i="13"/>
  <c r="P31" i="27"/>
  <c r="P33" i="28"/>
  <c r="P11" i="23"/>
  <c r="P31" i="26"/>
  <c r="P29" i="4"/>
  <c r="P11" i="12"/>
  <c r="P30" i="25"/>
  <c r="P13" i="5"/>
  <c r="P10" i="21"/>
  <c r="P14" i="16"/>
  <c r="P14" i="13"/>
  <c r="C36" i="11"/>
  <c r="P27" i="11"/>
  <c r="P15" i="6"/>
  <c r="P29" i="17"/>
  <c r="C36" i="21"/>
  <c r="P27" i="21"/>
  <c r="C17" i="28"/>
  <c r="P9" i="28"/>
  <c r="P29" i="11"/>
  <c r="P29" i="10"/>
  <c r="P29" i="12"/>
  <c r="P10" i="13"/>
  <c r="P32" i="4"/>
  <c r="P15" i="27"/>
  <c r="P12" i="5"/>
  <c r="P31" i="23"/>
  <c r="P14" i="10"/>
  <c r="P31" i="28"/>
  <c r="C17" i="2"/>
  <c r="P9" i="2"/>
  <c r="P16" i="2"/>
  <c r="P31" i="2"/>
  <c r="P30" i="14"/>
  <c r="P28" i="15"/>
  <c r="C36" i="12"/>
  <c r="P27" i="12"/>
  <c r="P9" i="17"/>
  <c r="C17" i="17"/>
  <c r="P9" i="5"/>
  <c r="C17" i="5"/>
  <c r="P32" i="23"/>
  <c r="P32" i="12"/>
  <c r="P9" i="22"/>
  <c r="C17" i="22"/>
  <c r="P30" i="10"/>
  <c r="P12" i="15"/>
  <c r="P14" i="29"/>
  <c r="P10" i="20"/>
  <c r="C17" i="12"/>
  <c r="P9" i="12"/>
  <c r="P11" i="5"/>
  <c r="P32" i="9"/>
  <c r="P14" i="12"/>
  <c r="P31" i="16"/>
  <c r="P12" i="10"/>
  <c r="P31" i="10"/>
  <c r="P15" i="17"/>
  <c r="P15" i="7"/>
  <c r="P28" i="10"/>
  <c r="P33" i="15"/>
  <c r="P10" i="7"/>
  <c r="P14" i="4"/>
  <c r="P28" i="16"/>
  <c r="P12" i="25"/>
  <c r="P13" i="27"/>
  <c r="P32" i="21"/>
  <c r="P12" i="20"/>
  <c r="P27" i="17"/>
  <c r="C36" i="17"/>
  <c r="P10" i="27"/>
  <c r="P13" i="25"/>
  <c r="P27" i="25"/>
  <c r="C36" i="25"/>
  <c r="P15" i="23"/>
  <c r="P15" i="18"/>
  <c r="P29" i="16"/>
  <c r="C17" i="23"/>
  <c r="P9" i="23"/>
  <c r="P27" i="23"/>
  <c r="C36" i="23"/>
  <c r="P15" i="12"/>
  <c r="P14" i="21"/>
  <c r="P12" i="26"/>
  <c r="P30" i="15"/>
  <c r="P10" i="24"/>
  <c r="P15" i="13"/>
  <c r="P29" i="9"/>
  <c r="P15" i="9"/>
  <c r="P11" i="16"/>
  <c r="P10" i="19"/>
  <c r="P28" i="2"/>
  <c r="P31" i="22"/>
  <c r="P33" i="26"/>
  <c r="P13" i="22"/>
  <c r="P33" i="17"/>
  <c r="P11" i="13"/>
  <c r="P10" i="25"/>
  <c r="P30" i="9"/>
  <c r="P30" i="16"/>
  <c r="P11" i="25"/>
  <c r="P27" i="18"/>
  <c r="C36" i="18"/>
  <c r="P29" i="22"/>
  <c r="P15" i="14"/>
  <c r="P9" i="9"/>
  <c r="C17" i="9"/>
  <c r="P15" i="22"/>
  <c r="P33" i="11"/>
  <c r="P31" i="17"/>
  <c r="C17" i="26"/>
  <c r="P9" i="26"/>
  <c r="P32" i="2"/>
  <c r="P13" i="6"/>
  <c r="P12" i="28"/>
  <c r="P11" i="7"/>
  <c r="P14" i="9"/>
  <c r="P29" i="24"/>
  <c r="P15" i="29"/>
  <c r="P27" i="7"/>
  <c r="C36" i="7"/>
  <c r="P15" i="26"/>
  <c r="P12" i="29"/>
  <c r="P28" i="17"/>
  <c r="P29" i="21"/>
  <c r="P32" i="29"/>
  <c r="P31" i="5"/>
  <c r="P9" i="15"/>
  <c r="C17" i="15"/>
  <c r="P13" i="16"/>
  <c r="P13" i="9"/>
  <c r="P33" i="21"/>
  <c r="P10" i="28"/>
  <c r="P33" i="9"/>
  <c r="P32" i="14"/>
  <c r="P11" i="21"/>
  <c r="P12" i="21"/>
  <c r="P32" i="6"/>
  <c r="P31" i="11"/>
  <c r="C17" i="10"/>
  <c r="P9" i="10"/>
  <c r="P31" i="21"/>
  <c r="P33" i="16"/>
  <c r="P15" i="11"/>
  <c r="C36" i="15"/>
  <c r="P27" i="15"/>
  <c r="P12" i="13"/>
  <c r="P13" i="21"/>
  <c r="P11" i="4"/>
  <c r="P33" i="5"/>
  <c r="P15" i="4"/>
  <c r="P11" i="17"/>
  <c r="P31" i="13"/>
  <c r="C17" i="27"/>
  <c r="P9" i="27"/>
  <c r="P32" i="18"/>
  <c r="P11" i="28"/>
  <c r="P13" i="11"/>
  <c r="P28" i="26"/>
  <c r="C36" i="29"/>
  <c r="P27" i="29"/>
  <c r="P29" i="15"/>
  <c r="P31" i="18"/>
  <c r="P15" i="16"/>
  <c r="P33" i="13"/>
  <c r="P12" i="16"/>
  <c r="P33" i="23"/>
  <c r="P9" i="21"/>
  <c r="P16" i="21"/>
  <c r="C17" i="21"/>
  <c r="P32" i="13"/>
  <c r="P11" i="24"/>
  <c r="P13" i="28"/>
  <c r="P30" i="27"/>
  <c r="P14" i="26"/>
  <c r="P12" i="14"/>
  <c r="P32" i="24"/>
  <c r="P14" i="28"/>
  <c r="P30" i="28"/>
  <c r="P27" i="9"/>
  <c r="P34" i="9"/>
  <c r="C36" i="9"/>
  <c r="P29" i="14"/>
  <c r="P33" i="14"/>
  <c r="P31" i="6"/>
  <c r="P31" i="7"/>
  <c r="C17" i="7"/>
  <c r="P9" i="7"/>
  <c r="P30" i="12"/>
  <c r="P30" i="5"/>
  <c r="P32" i="11"/>
  <c r="P13" i="29"/>
  <c r="P32" i="7"/>
  <c r="C17" i="13"/>
  <c r="P9" i="13"/>
  <c r="C36" i="14"/>
  <c r="P27" i="14"/>
  <c r="P32" i="22"/>
  <c r="P10" i="10"/>
  <c r="C17" i="24"/>
  <c r="P9" i="24"/>
  <c r="P14" i="17"/>
  <c r="P30" i="23"/>
  <c r="C36" i="27"/>
  <c r="P27" i="27"/>
  <c r="P32" i="10"/>
  <c r="P12" i="27"/>
  <c r="P11" i="20"/>
  <c r="P13" i="15"/>
  <c r="P32" i="19"/>
  <c r="P11" i="15"/>
  <c r="P10" i="16"/>
  <c r="P29" i="28"/>
  <c r="P33" i="7"/>
  <c r="P10" i="9"/>
  <c r="P27" i="22"/>
  <c r="P34" i="22"/>
  <c r="C36" i="22"/>
  <c r="P14" i="7"/>
  <c r="P33" i="24"/>
  <c r="P11" i="26"/>
  <c r="P33" i="20"/>
  <c r="P13" i="7"/>
  <c r="P29" i="6"/>
  <c r="P32" i="5"/>
  <c r="P11" i="14"/>
  <c r="C36" i="13"/>
  <c r="P27" i="13"/>
  <c r="P34" i="13"/>
  <c r="P12" i="6"/>
  <c r="P10" i="5"/>
  <c r="P28" i="14"/>
  <c r="P29" i="2"/>
  <c r="P12" i="12"/>
  <c r="P15" i="15"/>
  <c r="P13" i="10"/>
  <c r="P10" i="15"/>
  <c r="P28" i="20"/>
  <c r="P10" i="17"/>
  <c r="P31" i="19"/>
  <c r="P10" i="12"/>
  <c r="P29" i="27"/>
  <c r="P9" i="16"/>
  <c r="P16" i="16"/>
  <c r="C17" i="16"/>
  <c r="P12" i="18"/>
  <c r="P28" i="29"/>
  <c r="P15" i="19"/>
  <c r="C17" i="29"/>
  <c r="P9" i="29"/>
  <c r="P16" i="29"/>
  <c r="P28" i="23"/>
  <c r="P31" i="20"/>
  <c r="P30" i="11"/>
  <c r="P15" i="24"/>
  <c r="P11" i="10"/>
  <c r="C36" i="19"/>
  <c r="P27" i="19"/>
  <c r="P13" i="13"/>
  <c r="P12" i="17"/>
  <c r="P33" i="6"/>
  <c r="P14" i="11"/>
  <c r="P15" i="20"/>
  <c r="P14" i="27"/>
  <c r="P30" i="21"/>
  <c r="P14" i="22"/>
  <c r="P32" i="25"/>
  <c r="P29" i="5"/>
  <c r="P29" i="18"/>
  <c r="P28" i="25"/>
  <c r="C17" i="14"/>
  <c r="P9" i="14"/>
  <c r="P16" i="14"/>
  <c r="P14" i="19"/>
  <c r="P10" i="22"/>
  <c r="P14" i="15"/>
  <c r="P33" i="19"/>
  <c r="P32" i="26"/>
  <c r="P31" i="12"/>
  <c r="C17" i="25"/>
  <c r="P9" i="25"/>
  <c r="P16" i="25"/>
  <c r="P9" i="20"/>
  <c r="P16" i="20"/>
  <c r="C17" i="20"/>
  <c r="P14" i="5"/>
  <c r="P11" i="18"/>
  <c r="P31" i="24"/>
  <c r="P9" i="11"/>
  <c r="P16" i="11"/>
  <c r="C17" i="11"/>
  <c r="P12" i="23"/>
  <c r="T19" i="20"/>
  <c r="T20" i="20"/>
  <c r="U20" i="20"/>
  <c r="P17" i="20"/>
  <c r="P34" i="19"/>
  <c r="T19" i="29"/>
  <c r="T20" i="29"/>
  <c r="U20" i="29"/>
  <c r="P17" i="29"/>
  <c r="P17" i="16"/>
  <c r="T19" i="16"/>
  <c r="T20" i="16"/>
  <c r="U20" i="16"/>
  <c r="T41" i="13"/>
  <c r="U41" i="13"/>
  <c r="D37" i="13"/>
  <c r="P36" i="13"/>
  <c r="T39" i="13"/>
  <c r="D37" i="27"/>
  <c r="T39" i="27"/>
  <c r="T41" i="27"/>
  <c r="U41" i="27"/>
  <c r="P36" i="27"/>
  <c r="T19" i="24"/>
  <c r="T20" i="24"/>
  <c r="U20" i="24"/>
  <c r="P17" i="24"/>
  <c r="T41" i="14"/>
  <c r="U41" i="14"/>
  <c r="P36" i="14"/>
  <c r="T39" i="14"/>
  <c r="D37" i="14"/>
  <c r="T20" i="13"/>
  <c r="U20" i="13"/>
  <c r="P17" i="13"/>
  <c r="T19" i="13"/>
  <c r="N43" i="13"/>
  <c r="H26" i="8"/>
  <c r="P16" i="7"/>
  <c r="T39" i="9"/>
  <c r="P36" i="9"/>
  <c r="D37" i="9"/>
  <c r="T41" i="9"/>
  <c r="U41" i="9"/>
  <c r="D37" i="29"/>
  <c r="P36" i="29"/>
  <c r="O37" i="29"/>
  <c r="T41" i="29"/>
  <c r="U41" i="29"/>
  <c r="T39" i="29"/>
  <c r="P17" i="27"/>
  <c r="T19" i="27"/>
  <c r="T20" i="27"/>
  <c r="U20" i="27"/>
  <c r="P34" i="15"/>
  <c r="T20" i="10"/>
  <c r="U20" i="10"/>
  <c r="P17" i="10"/>
  <c r="T19" i="10"/>
  <c r="P16" i="15"/>
  <c r="P34" i="7"/>
  <c r="P16" i="26"/>
  <c r="P16" i="9"/>
  <c r="P34" i="18"/>
  <c r="P34" i="23"/>
  <c r="T20" i="23"/>
  <c r="U20" i="23"/>
  <c r="P17" i="23"/>
  <c r="T19" i="23"/>
  <c r="T41" i="25"/>
  <c r="U41" i="25"/>
  <c r="P36" i="25"/>
  <c r="D37" i="25"/>
  <c r="T39" i="25"/>
  <c r="T41" i="17"/>
  <c r="U41" i="17"/>
  <c r="T39" i="17"/>
  <c r="P36" i="17"/>
  <c r="D37" i="17"/>
  <c r="T19" i="12"/>
  <c r="T20" i="12"/>
  <c r="U20" i="12"/>
  <c r="P17" i="12"/>
  <c r="P16" i="22"/>
  <c r="P16" i="5"/>
  <c r="P16" i="17"/>
  <c r="D37" i="12"/>
  <c r="T41" i="12"/>
  <c r="U41" i="12"/>
  <c r="P36" i="12"/>
  <c r="O37" i="12"/>
  <c r="T39" i="12"/>
  <c r="P16" i="28"/>
  <c r="P34" i="21"/>
  <c r="P34" i="11"/>
  <c r="T19" i="4"/>
  <c r="P17" i="4"/>
  <c r="T20" i="4"/>
  <c r="U20" i="4"/>
  <c r="P17" i="19"/>
  <c r="T19" i="19"/>
  <c r="T20" i="19"/>
  <c r="U20" i="19"/>
  <c r="P34" i="5"/>
  <c r="D37" i="16"/>
  <c r="T39" i="16"/>
  <c r="P36" i="16"/>
  <c r="O37" i="16"/>
  <c r="T41" i="16"/>
  <c r="U41" i="16"/>
  <c r="P34" i="20"/>
  <c r="P36" i="28"/>
  <c r="T41" i="28"/>
  <c r="U41" i="28"/>
  <c r="T39" i="28"/>
  <c r="D37" i="28"/>
  <c r="T42" i="2"/>
  <c r="U42" i="2"/>
  <c r="P37" i="2"/>
  <c r="T40" i="2"/>
  <c r="D38" i="2"/>
  <c r="T20" i="18"/>
  <c r="U20" i="18"/>
  <c r="T19" i="18"/>
  <c r="P17" i="18"/>
  <c r="P34" i="6"/>
  <c r="P34" i="10"/>
  <c r="P34" i="4"/>
  <c r="T39" i="24"/>
  <c r="P36" i="24"/>
  <c r="O37" i="24"/>
  <c r="T41" i="24"/>
  <c r="U41" i="24"/>
  <c r="D37" i="24"/>
  <c r="P34" i="26"/>
  <c r="P16" i="6"/>
  <c r="T20" i="11"/>
  <c r="U20" i="11"/>
  <c r="T19" i="11"/>
  <c r="P17" i="11"/>
  <c r="T20" i="25"/>
  <c r="U20" i="25"/>
  <c r="T19" i="25"/>
  <c r="N43" i="25"/>
  <c r="H38" i="8"/>
  <c r="P17" i="25"/>
  <c r="T19" i="14"/>
  <c r="P17" i="14"/>
  <c r="T20" i="14"/>
  <c r="U20" i="14"/>
  <c r="P36" i="19"/>
  <c r="O37" i="19"/>
  <c r="D37" i="19"/>
  <c r="T39" i="19"/>
  <c r="T41" i="19"/>
  <c r="U41" i="19"/>
  <c r="T39" i="22"/>
  <c r="D37" i="22"/>
  <c r="T41" i="22"/>
  <c r="U41" i="22"/>
  <c r="P36" i="22"/>
  <c r="P34" i="27"/>
  <c r="P16" i="24"/>
  <c r="P34" i="14"/>
  <c r="P16" i="13"/>
  <c r="T20" i="7"/>
  <c r="U20" i="7"/>
  <c r="T19" i="7"/>
  <c r="P17" i="7"/>
  <c r="T20" i="21"/>
  <c r="U20" i="21"/>
  <c r="T19" i="21"/>
  <c r="P17" i="21"/>
  <c r="P34" i="29"/>
  <c r="P16" i="27"/>
  <c r="T39" i="15"/>
  <c r="T41" i="15"/>
  <c r="U41" i="15"/>
  <c r="D37" i="15"/>
  <c r="P36" i="15"/>
  <c r="P16" i="10"/>
  <c r="P17" i="15"/>
  <c r="T19" i="15"/>
  <c r="T20" i="15"/>
  <c r="U20" i="15"/>
  <c r="D37" i="7"/>
  <c r="T41" i="7"/>
  <c r="U41" i="7"/>
  <c r="P36" i="7"/>
  <c r="O37" i="7"/>
  <c r="T39" i="7"/>
  <c r="P17" i="26"/>
  <c r="T20" i="26"/>
  <c r="U20" i="26"/>
  <c r="T19" i="26"/>
  <c r="T20" i="9"/>
  <c r="U20" i="9"/>
  <c r="T19" i="9"/>
  <c r="P17" i="9"/>
  <c r="T39" i="18"/>
  <c r="D37" i="18"/>
  <c r="P36" i="18"/>
  <c r="O37" i="18"/>
  <c r="T41" i="18"/>
  <c r="U41" i="18"/>
  <c r="D37" i="23"/>
  <c r="T39" i="23"/>
  <c r="T41" i="23"/>
  <c r="U41" i="23"/>
  <c r="P36" i="23"/>
  <c r="O37" i="23"/>
  <c r="P16" i="23"/>
  <c r="P34" i="25"/>
  <c r="P34" i="17"/>
  <c r="P16" i="12"/>
  <c r="T20" i="22"/>
  <c r="U20" i="22"/>
  <c r="P17" i="22"/>
  <c r="T19" i="22"/>
  <c r="N43" i="22"/>
  <c r="H35" i="8"/>
  <c r="T19" i="5"/>
  <c r="T20" i="5"/>
  <c r="U20" i="5"/>
  <c r="P17" i="5"/>
  <c r="P17" i="17"/>
  <c r="T19" i="17"/>
  <c r="T20" i="17"/>
  <c r="U20" i="17"/>
  <c r="N43" i="17"/>
  <c r="H30" i="8"/>
  <c r="P34" i="12"/>
  <c r="P17" i="2"/>
  <c r="T20" i="2"/>
  <c r="U20" i="2"/>
  <c r="T19" i="2"/>
  <c r="T19" i="28"/>
  <c r="T20" i="28"/>
  <c r="U20" i="28"/>
  <c r="N43" i="28"/>
  <c r="H41" i="8"/>
  <c r="P17" i="28"/>
  <c r="T41" i="21"/>
  <c r="U41" i="21"/>
  <c r="P36" i="21"/>
  <c r="O37" i="21"/>
  <c r="T39" i="21"/>
  <c r="D37" i="21"/>
  <c r="D37" i="11"/>
  <c r="T41" i="11"/>
  <c r="U41" i="11"/>
  <c r="P36" i="11"/>
  <c r="O37" i="11"/>
  <c r="T39" i="11"/>
  <c r="P16" i="4"/>
  <c r="P16" i="19"/>
  <c r="D37" i="5"/>
  <c r="P36" i="5"/>
  <c r="O37" i="5"/>
  <c r="T41" i="5"/>
  <c r="U41" i="5"/>
  <c r="T39" i="5"/>
  <c r="P34" i="16"/>
  <c r="P36" i="20"/>
  <c r="O37" i="20"/>
  <c r="T41" i="20"/>
  <c r="U41" i="20"/>
  <c r="T39" i="20"/>
  <c r="D37" i="20"/>
  <c r="P34" i="28"/>
  <c r="P35" i="2"/>
  <c r="P16" i="18"/>
  <c r="D37" i="6"/>
  <c r="T41" i="6"/>
  <c r="U41" i="6"/>
  <c r="T39" i="6"/>
  <c r="P36" i="6"/>
  <c r="P36" i="10"/>
  <c r="O37" i="10"/>
  <c r="D37" i="10"/>
  <c r="T41" i="10"/>
  <c r="U41" i="10"/>
  <c r="T39" i="10"/>
  <c r="P36" i="4"/>
  <c r="O37" i="4"/>
  <c r="D37" i="4"/>
  <c r="T39" i="4"/>
  <c r="T41" i="4"/>
  <c r="U41" i="4"/>
  <c r="P34" i="24"/>
  <c r="D37" i="26"/>
  <c r="T39" i="26"/>
  <c r="T41" i="26"/>
  <c r="U41" i="26"/>
  <c r="P36" i="26"/>
  <c r="O37" i="26"/>
  <c r="P17" i="6"/>
  <c r="T20" i="6"/>
  <c r="U20" i="6"/>
  <c r="T19" i="6"/>
  <c r="N43" i="6"/>
  <c r="H20" i="8"/>
  <c r="N44" i="2"/>
  <c r="N43" i="9"/>
  <c r="H22" i="8"/>
  <c r="N43" i="26"/>
  <c r="H39" i="8"/>
  <c r="N43" i="15"/>
  <c r="H28" i="8"/>
  <c r="N43" i="21"/>
  <c r="H34" i="8"/>
  <c r="N43" i="11"/>
  <c r="H24" i="8"/>
  <c r="N43" i="18"/>
  <c r="H31" i="8"/>
  <c r="O38" i="2"/>
  <c r="N43" i="12"/>
  <c r="H25" i="8"/>
  <c r="O37" i="17"/>
  <c r="N43" i="10"/>
  <c r="H23" i="8"/>
  <c r="O37" i="27"/>
  <c r="O37" i="6"/>
  <c r="N43" i="5"/>
  <c r="H19" i="8"/>
  <c r="O37" i="15"/>
  <c r="N43" i="7"/>
  <c r="H21" i="8"/>
  <c r="O37" i="22"/>
  <c r="N43" i="14"/>
  <c r="H27" i="8"/>
  <c r="O37" i="28"/>
  <c r="N43" i="19"/>
  <c r="H32" i="8"/>
  <c r="N43" i="4"/>
  <c r="H18" i="8"/>
  <c r="O37" i="25"/>
  <c r="N43" i="23"/>
  <c r="H36" i="8"/>
  <c r="N43" i="27"/>
  <c r="H40" i="8"/>
  <c r="O37" i="9"/>
  <c r="O37" i="14"/>
  <c r="N43" i="24"/>
  <c r="H37" i="8"/>
  <c r="O37" i="13"/>
  <c r="N43" i="16"/>
  <c r="H29" i="8"/>
  <c r="N43" i="29"/>
  <c r="H42" i="8"/>
  <c r="N43" i="20"/>
  <c r="H33" i="8"/>
  <c r="H17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N45" i="2"/>
  <c r="N47" i="2"/>
  <c r="N41" i="4"/>
  <c r="N44" i="4"/>
  <c r="N46" i="4"/>
  <c r="N41" i="5"/>
  <c r="N44" i="5"/>
  <c r="N46" i="5"/>
  <c r="N41" i="6"/>
  <c r="N44" i="6"/>
  <c r="N46" i="6"/>
  <c r="N41" i="7"/>
  <c r="N44" i="7"/>
  <c r="N46" i="7"/>
  <c r="N41" i="9"/>
  <c r="N44" i="9"/>
  <c r="N46" i="9"/>
  <c r="N41" i="10"/>
  <c r="N44" i="10"/>
  <c r="N46" i="10"/>
  <c r="N41" i="11"/>
  <c r="N44" i="11"/>
  <c r="N46" i="11"/>
  <c r="N41" i="12"/>
  <c r="N44" i="12"/>
  <c r="N46" i="12"/>
  <c r="N41" i="13"/>
  <c r="N44" i="13"/>
  <c r="N46" i="13"/>
  <c r="N41" i="14"/>
  <c r="N44" i="14"/>
  <c r="N46" i="14"/>
  <c r="N41" i="15"/>
  <c r="N44" i="15"/>
  <c r="N46" i="15"/>
  <c r="N41" i="16"/>
  <c r="N44" i="16"/>
  <c r="N46" i="16"/>
  <c r="N41" i="17"/>
  <c r="N44" i="17"/>
  <c r="N46" i="17"/>
  <c r="N41" i="18"/>
  <c r="N44" i="18"/>
  <c r="N46" i="18"/>
  <c r="N41" i="19"/>
  <c r="N44" i="19"/>
  <c r="N46" i="19"/>
  <c r="N41" i="20"/>
  <c r="N44" i="20"/>
  <c r="N46" i="20"/>
  <c r="N41" i="21"/>
  <c r="N44" i="21"/>
  <c r="N46" i="21"/>
  <c r="N41" i="22"/>
  <c r="N44" i="22"/>
  <c r="N46" i="22"/>
  <c r="N41" i="23"/>
  <c r="N44" i="23"/>
  <c r="N46" i="23"/>
  <c r="N41" i="24"/>
  <c r="N44" i="24"/>
  <c r="N46" i="24"/>
  <c r="N41" i="25"/>
  <c r="N44" i="25"/>
  <c r="N46" i="25"/>
  <c r="N41" i="26"/>
  <c r="N44" i="26"/>
  <c r="N46" i="26"/>
  <c r="N41" i="27"/>
  <c r="N44" i="27"/>
  <c r="N46" i="27"/>
  <c r="N41" i="28"/>
  <c r="N44" i="28"/>
  <c r="N46" i="28"/>
  <c r="N41" i="29"/>
  <c r="N44" i="29"/>
  <c r="N46" i="29"/>
</calcChain>
</file>

<file path=xl/sharedStrings.xml><?xml version="1.0" encoding="utf-8"?>
<sst xmlns="http://schemas.openxmlformats.org/spreadsheetml/2006/main" count="3058" uniqueCount="138">
  <si>
    <t>NAME:</t>
  </si>
  <si>
    <t>FTE:</t>
  </si>
  <si>
    <t>ELIGIBLE FOR OVERTIME?</t>
  </si>
  <si>
    <t>Y</t>
  </si>
  <si>
    <t>Dept #</t>
  </si>
  <si>
    <t>OVERTIME RATE:</t>
  </si>
  <si>
    <t>Maximum Accrual Chart</t>
  </si>
  <si>
    <t>ACCRUE LEAVE?</t>
  </si>
  <si>
    <t>Annual</t>
  </si>
  <si>
    <t>PERIOD NUMBER:</t>
  </si>
  <si>
    <t>Years</t>
  </si>
  <si>
    <t>Accrual</t>
  </si>
  <si>
    <t>Max</t>
  </si>
  <si>
    <t>ANNUAL LEAVE</t>
  </si>
  <si>
    <t>SICK LEAVE</t>
  </si>
  <si>
    <t>COMPENSATORY TIME</t>
  </si>
  <si>
    <t>PAY</t>
  </si>
  <si>
    <t>Maximum Accrual</t>
  </si>
  <si>
    <t>See chart</t>
  </si>
  <si>
    <t>PERIOD</t>
  </si>
  <si>
    <t>Used</t>
  </si>
  <si>
    <t>Balance</t>
  </si>
  <si>
    <t>Military Time Cheat Sheet</t>
  </si>
  <si>
    <t>Military</t>
  </si>
  <si>
    <t>Standard</t>
  </si>
  <si>
    <t>PM</t>
  </si>
  <si>
    <t>24:00</t>
  </si>
  <si>
    <t>AM</t>
  </si>
  <si>
    <t>Please fill in only the yellow boxes in order to track your time</t>
  </si>
  <si>
    <t>EMPLOYEE START DATE:</t>
  </si>
  <si>
    <t>PERIOD:</t>
  </si>
  <si>
    <t>TO</t>
  </si>
  <si>
    <t>YEARS EMPLOYEE HAS WORKED:</t>
  </si>
  <si>
    <t xml:space="preserve"> </t>
  </si>
  <si>
    <t>FTE</t>
  </si>
  <si>
    <t>Enter in Military time with a colon and DO NOT skip columns</t>
  </si>
  <si>
    <t>OTH LV</t>
  </si>
  <si>
    <t>DATE</t>
  </si>
  <si>
    <t>DAY</t>
  </si>
  <si>
    <t>IN</t>
  </si>
  <si>
    <t>OUT</t>
  </si>
  <si>
    <t>WRKD</t>
  </si>
  <si>
    <t>AL</t>
  </si>
  <si>
    <t>SL</t>
  </si>
  <si>
    <t>CL</t>
  </si>
  <si>
    <t>TYPE</t>
  </si>
  <si>
    <t>HRS</t>
  </si>
  <si>
    <t>RPT</t>
  </si>
  <si>
    <t>SAT</t>
  </si>
  <si>
    <t>SUN</t>
  </si>
  <si>
    <t>MON</t>
  </si>
  <si>
    <t>TUE</t>
  </si>
  <si>
    <t>WED</t>
  </si>
  <si>
    <t>THU</t>
  </si>
  <si>
    <t>FRI</t>
  </si>
  <si>
    <t>HRS PAID OT:</t>
  </si>
  <si>
    <t>WORKED:</t>
  </si>
  <si>
    <t>PAID:</t>
  </si>
  <si>
    <t>Comp Accrual Week 1</t>
  </si>
  <si>
    <t>Total Leave:</t>
  </si>
  <si>
    <t>HOURS ROUNDED</t>
  </si>
  <si>
    <t>1.0 Time:</t>
  </si>
  <si>
    <t>53 MIN TO 07 MIN = 1.00 HOUR</t>
  </si>
  <si>
    <t>1.5 Time:</t>
  </si>
  <si>
    <t>08 MIN TO 22 MIN = 0.25 HOUR</t>
  </si>
  <si>
    <t>AD = Administrative</t>
  </si>
  <si>
    <t>23 MIN TO 37 MIN = 0.50 HOUR</t>
  </si>
  <si>
    <t>FL = Funeral Leave</t>
  </si>
  <si>
    <t>38 MIN TO 52 MIN = 0.75 HOUR</t>
  </si>
  <si>
    <t>Comp Accrual Week 2</t>
  </si>
  <si>
    <t>TOTAL  WORKED:</t>
  </si>
  <si>
    <t>TOTAL  PAID:</t>
  </si>
  <si>
    <t>FOR PAYROLL USE ONLY</t>
  </si>
  <si>
    <t>Overtime/Comp Forward</t>
  </si>
  <si>
    <t>AL=</t>
  </si>
  <si>
    <t>hrs. Overtime</t>
  </si>
  <si>
    <t>Comp Accrued</t>
  </si>
  <si>
    <t>SL=</t>
  </si>
  <si>
    <t>Subtotal</t>
  </si>
  <si>
    <t>Less Total Used</t>
  </si>
  <si>
    <t>Balance Forward</t>
  </si>
  <si>
    <t>CL=</t>
  </si>
  <si>
    <t>OTHER=</t>
  </si>
  <si>
    <t>*Overtime must be approved by supervisor</t>
  </si>
  <si>
    <t>*Initials</t>
  </si>
  <si>
    <t>to be paid, otherwise it will be comped.</t>
  </si>
  <si>
    <t>Time is rounded for ease in calculation.  Patterns of repeated early or late times beginning or ending work is a performance</t>
  </si>
  <si>
    <t>matter that your supervisor will discuss with you.  Falsifying time is grounds for disciplinary action, including possible</t>
  </si>
  <si>
    <t>EMPLOYEE'S SIGNATURE:</t>
  </si>
  <si>
    <t>SUPERVISOR'S SIGNATURE:</t>
  </si>
  <si>
    <t>Current MO</t>
  </si>
  <si>
    <t>0-5</t>
  </si>
  <si>
    <t>6-10</t>
  </si>
  <si>
    <t>11 +</t>
  </si>
  <si>
    <t>Current</t>
  </si>
  <si>
    <t>Max Accrual</t>
  </si>
  <si>
    <t>BEGINS</t>
  </si>
  <si>
    <t>FL Relationship:</t>
  </si>
  <si>
    <t xml:space="preserve">relationship at the bottom </t>
  </si>
  <si>
    <t xml:space="preserve">***If Funeral Leave is used, enter the </t>
  </si>
  <si>
    <t>HL</t>
  </si>
  <si>
    <t>JD = Jury Duty</t>
  </si>
  <si>
    <t>Years of</t>
  </si>
  <si>
    <t>Service</t>
  </si>
  <si>
    <t>HL=</t>
  </si>
  <si>
    <t>OTHER TYPES OF LEAVE</t>
  </si>
  <si>
    <t>MT = Military Leave</t>
  </si>
  <si>
    <t>+</t>
  </si>
  <si>
    <t>Enter your Accrual amount from above</t>
  </si>
  <si>
    <t>Annual Leave Beginning Balance</t>
  </si>
  <si>
    <t>Sick Leave Beginning Balance</t>
  </si>
  <si>
    <t>Comp Leave Beginning Balance</t>
  </si>
  <si>
    <t>-</t>
  </si>
  <si>
    <t>To find beginning balances see bottom of sheet:</t>
  </si>
  <si>
    <t xml:space="preserve">  Enter your accrual amount according to chart</t>
  </si>
  <si>
    <t>(ENTER OVERTIME HOURS TO BE PAID IN 'HRS PAID OT', YELLOW BOX)</t>
  </si>
  <si>
    <t xml:space="preserve"> - use  the "delete" key to erase</t>
  </si>
  <si>
    <t>Enter these totals as the beginning balance at the top of this page</t>
  </si>
  <si>
    <t xml:space="preserve">  Enter your FTE</t>
  </si>
  <si>
    <t>***Call Personnel or Payroll for your department number if you do not know what it is</t>
  </si>
  <si>
    <t>FMLA = FAMILY MEDICAL LEAVE</t>
  </si>
  <si>
    <t>CWID:</t>
  </si>
  <si>
    <t>Max accruable comp leave = 240.00</t>
  </si>
  <si>
    <t>Begin date</t>
  </si>
  <si>
    <t xml:space="preserve">Vacation </t>
  </si>
  <si>
    <t>x</t>
  </si>
  <si>
    <r>
      <t>NOTE:</t>
    </r>
    <r>
      <rPr>
        <b/>
        <sz val="10"/>
        <rFont val="Arial"/>
        <family val="2"/>
      </rPr>
      <t xml:space="preserve">  THIS SHEET HAS BEEN ADDED AS A CONVENIENCE TO YOU.   IT IS </t>
    </r>
    <r>
      <rPr>
        <b/>
        <u/>
        <sz val="10"/>
        <rFont val="Arial"/>
        <family val="2"/>
      </rPr>
      <t>NOT</t>
    </r>
    <r>
      <rPr>
        <b/>
        <sz val="10"/>
        <rFont val="Arial"/>
        <family val="2"/>
      </rPr>
      <t xml:space="preserve"> NECESSARILY ACCURATE.</t>
    </r>
  </si>
  <si>
    <r>
      <t>ALWAYS</t>
    </r>
    <r>
      <rPr>
        <b/>
        <sz val="10"/>
        <rFont val="Arial"/>
        <family val="2"/>
      </rPr>
      <t xml:space="preserve"> REFER TO WEB FOR EMPLOYEES FOR AVAILABLE BALANCES.</t>
    </r>
  </si>
  <si>
    <t>Last Updated:</t>
  </si>
  <si>
    <t>First Name:</t>
  </si>
  <si>
    <t>Last Name:</t>
  </si>
  <si>
    <t>Enter your Department Number as assigned with a dash.</t>
  </si>
  <si>
    <t>For example: AG-D0401</t>
  </si>
  <si>
    <t>performance matter that your supervisor will discuss with you.  Falsifying time is grounds for disciplinary action, including possible</t>
  </si>
  <si>
    <t>termination. Fax your timesheet to 594.8547 by noon Monday following the end of the pay period.</t>
  </si>
  <si>
    <t xml:space="preserve">Time is rounded for ease in calculation.  Patterns of repeated early or late times beginning or ending work is a </t>
  </si>
  <si>
    <t>Enter your leave balance as noted on your 6/19/15 payroll advice</t>
  </si>
  <si>
    <t>Enter the number of hours used during the 6/06/15-6/19/15 pay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</si>
</sst>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0"/>
    <numFmt numFmtId="165" formatCode="mm/dd/yy"/>
    <numFmt numFmtId="166" formatCode="mm/dd"/>
    <numFmt numFmtId="167" formatCode="h:mmAM/PM"/>
    <numFmt numFmtId="168" formatCode="00.00"/>
    <numFmt numFmtId="169" formatCode="000\-00\-0000"/>
    <numFmt numFmtId="170" formatCode="000\-00\-000"/>
  </numFmts>
  <fonts count="22" x14ac:knownFonts="1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b/>
      <sz val="16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sz val="10"/>
      <color indexed="33"/>
      <name val="Arial"/>
      <family val="2"/>
    </font>
    <font>
      <b/>
      <sz val="8.5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65"/>
        <bgColor indexed="64"/>
      </patternFill>
    </fill>
    <fill>
      <patternFill patternType="mediumGray">
        <bgColor indexed="9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321">
    <xf numFmtId="0" fontId="0" fillId="0" borderId="0" xfId="0"/>
    <xf numFmtId="0" fontId="4" fillId="0" borderId="1" xfId="2" applyFont="1" applyBorder="1" applyAlignment="1">
      <alignment horizontal="center"/>
    </xf>
    <xf numFmtId="20" fontId="5" fillId="0" borderId="0" xfId="0" applyNumberFormat="1" applyFont="1" applyFill="1" applyBorder="1" applyProtection="1"/>
    <xf numFmtId="0" fontId="5" fillId="0" borderId="0" xfId="0" applyFont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/>
    <xf numFmtId="0" fontId="5" fillId="0" borderId="9" xfId="0" quotePrefix="1" applyFont="1" applyBorder="1" applyAlignment="1">
      <alignment horizontal="center"/>
    </xf>
    <xf numFmtId="0" fontId="5" fillId="0" borderId="5" xfId="0" quotePrefix="1" applyFont="1" applyBorder="1" applyAlignment="1">
      <alignment horizontal="center"/>
    </xf>
    <xf numFmtId="0" fontId="5" fillId="0" borderId="1" xfId="0" applyFont="1" applyBorder="1"/>
    <xf numFmtId="0" fontId="5" fillId="0" borderId="6" xfId="0" applyFont="1" applyBorder="1"/>
    <xf numFmtId="0" fontId="5" fillId="0" borderId="0" xfId="0" applyFont="1" applyFill="1" applyBorder="1" applyAlignment="1">
      <alignment horizontal="center"/>
    </xf>
    <xf numFmtId="0" fontId="7" fillId="0" borderId="0" xfId="0" applyFont="1"/>
    <xf numFmtId="0" fontId="9" fillId="0" borderId="0" xfId="0" applyFont="1"/>
    <xf numFmtId="0" fontId="5" fillId="6" borderId="13" xfId="0" applyFont="1" applyFill="1" applyBorder="1"/>
    <xf numFmtId="0" fontId="10" fillId="0" borderId="0" xfId="0" applyFont="1"/>
    <xf numFmtId="49" fontId="5" fillId="0" borderId="0" xfId="0" applyNumberFormat="1" applyFont="1"/>
    <xf numFmtId="0" fontId="8" fillId="0" borderId="0" xfId="0" applyFont="1"/>
    <xf numFmtId="0" fontId="1" fillId="0" borderId="0" xfId="0" applyFont="1"/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7" fontId="2" fillId="0" borderId="6" xfId="0" applyNumberFormat="1" applyFont="1" applyFill="1" applyBorder="1" applyProtection="1">
      <protection locked="0"/>
    </xf>
    <xf numFmtId="0" fontId="1" fillId="0" borderId="0" xfId="0" applyNumberFormat="1" applyFont="1" applyFill="1" applyBorder="1"/>
    <xf numFmtId="0" fontId="1" fillId="0" borderId="0" xfId="0" applyFont="1" applyProtection="1"/>
    <xf numFmtId="20" fontId="1" fillId="0" borderId="0" xfId="0" applyNumberFormat="1" applyFont="1" applyProtection="1"/>
    <xf numFmtId="1" fontId="1" fillId="0" borderId="0" xfId="0" applyNumberFormat="1" applyFont="1" applyProtection="1"/>
    <xf numFmtId="2" fontId="1" fillId="0" borderId="0" xfId="0" applyNumberFormat="1" applyFont="1" applyProtection="1"/>
    <xf numFmtId="0" fontId="1" fillId="0" borderId="0" xfId="0" applyFont="1" applyProtection="1">
      <protection locked="0"/>
    </xf>
    <xf numFmtId="0" fontId="1" fillId="0" borderId="0" xfId="0" applyFont="1" applyFill="1" applyBorder="1" applyProtection="1"/>
    <xf numFmtId="14" fontId="1" fillId="0" borderId="0" xfId="0" applyNumberFormat="1" applyFont="1" applyProtection="1"/>
    <xf numFmtId="0" fontId="1" fillId="0" borderId="0" xfId="0" applyFont="1" applyFill="1" applyBorder="1" applyAlignment="1" applyProtection="1">
      <alignment horizontal="center"/>
    </xf>
    <xf numFmtId="169" fontId="1" fillId="0" borderId="0" xfId="0" applyNumberFormat="1" applyFont="1" applyFill="1" applyBorder="1" applyAlignment="1" applyProtection="1">
      <alignment horizontal="center"/>
    </xf>
    <xf numFmtId="14" fontId="1" fillId="0" borderId="1" xfId="0" applyNumberFormat="1" applyFont="1" applyFill="1" applyBorder="1" applyAlignment="1" applyProtection="1">
      <alignment horizontal="right"/>
    </xf>
    <xf numFmtId="20" fontId="1" fillId="0" borderId="1" xfId="0" applyNumberFormat="1" applyFont="1" applyBorder="1"/>
    <xf numFmtId="0" fontId="11" fillId="0" borderId="0" xfId="0" applyFont="1" applyFill="1" applyBorder="1" applyAlignment="1" applyProtection="1">
      <alignment horizontal="center" vertical="center"/>
    </xf>
    <xf numFmtId="2" fontId="1" fillId="0" borderId="32" xfId="0" applyNumberFormat="1" applyFont="1" applyFill="1" applyBorder="1" applyAlignment="1" applyProtection="1">
      <alignment horizontal="centerContinuous"/>
    </xf>
    <xf numFmtId="0" fontId="5" fillId="4" borderId="14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center"/>
    </xf>
    <xf numFmtId="20" fontId="5" fillId="0" borderId="15" xfId="0" applyNumberFormat="1" applyFont="1" applyFill="1" applyBorder="1" applyAlignment="1" applyProtection="1">
      <alignment horizontal="center"/>
    </xf>
    <xf numFmtId="2" fontId="5" fillId="0" borderId="15" xfId="0" applyNumberFormat="1" applyFont="1" applyFill="1" applyBorder="1" applyAlignment="1" applyProtection="1">
      <alignment horizontal="center"/>
    </xf>
    <xf numFmtId="2" fontId="5" fillId="0" borderId="17" xfId="0" applyNumberFormat="1" applyFont="1" applyFill="1" applyBorder="1" applyAlignment="1" applyProtection="1">
      <alignment horizontal="center"/>
    </xf>
    <xf numFmtId="2" fontId="5" fillId="0" borderId="30" xfId="0" applyNumberFormat="1" applyFont="1" applyFill="1" applyBorder="1" applyAlignment="1" applyProtection="1">
      <alignment horizontal="center"/>
    </xf>
    <xf numFmtId="2" fontId="5" fillId="0" borderId="16" xfId="0" applyNumberFormat="1" applyFont="1" applyFill="1" applyBorder="1" applyAlignment="1" applyProtection="1"/>
    <xf numFmtId="0" fontId="1" fillId="0" borderId="0" xfId="0" applyFont="1" applyAlignment="1" applyProtection="1"/>
    <xf numFmtId="0" fontId="1" fillId="0" borderId="0" xfId="0" applyFont="1" applyAlignment="1" applyProtection="1">
      <alignment horizontal="center"/>
    </xf>
    <xf numFmtId="166" fontId="1" fillId="0" borderId="37" xfId="0" applyNumberFormat="1" applyFont="1" applyFill="1" applyBorder="1" applyProtection="1"/>
    <xf numFmtId="0" fontId="1" fillId="0" borderId="6" xfId="0" applyFont="1" applyFill="1" applyBorder="1" applyProtection="1"/>
    <xf numFmtId="167" fontId="1" fillId="0" borderId="6" xfId="0" applyNumberFormat="1" applyFont="1" applyFill="1" applyBorder="1" applyAlignment="1" applyProtection="1">
      <alignment horizontal="right"/>
      <protection locked="0"/>
    </xf>
    <xf numFmtId="43" fontId="5" fillId="0" borderId="6" xfId="0" applyNumberFormat="1" applyFont="1" applyFill="1" applyBorder="1" applyProtection="1"/>
    <xf numFmtId="2" fontId="1" fillId="0" borderId="6" xfId="0" applyNumberFormat="1" applyFont="1" applyFill="1" applyBorder="1" applyProtection="1">
      <protection locked="0"/>
    </xf>
    <xf numFmtId="20" fontId="1" fillId="0" borderId="6" xfId="0" applyNumberFormat="1" applyFont="1" applyFill="1" applyBorder="1" applyProtection="1">
      <protection locked="0"/>
    </xf>
    <xf numFmtId="2" fontId="1" fillId="0" borderId="38" xfId="0" applyNumberFormat="1" applyFont="1" applyFill="1" applyBorder="1" applyProtection="1">
      <protection locked="0"/>
    </xf>
    <xf numFmtId="2" fontId="1" fillId="0" borderId="12" xfId="0" applyNumberFormat="1" applyFont="1" applyFill="1" applyBorder="1" applyAlignment="1" applyProtection="1"/>
    <xf numFmtId="2" fontId="1" fillId="0" borderId="0" xfId="0" applyNumberFormat="1" applyFont="1" applyFill="1" applyBorder="1" applyAlignment="1" applyProtection="1">
      <alignment horizontal="center"/>
    </xf>
    <xf numFmtId="2" fontId="1" fillId="0" borderId="39" xfId="0" applyNumberFormat="1" applyFont="1" applyFill="1" applyBorder="1" applyProtection="1">
      <protection locked="0"/>
    </xf>
    <xf numFmtId="2" fontId="1" fillId="0" borderId="6" xfId="0" applyNumberFormat="1" applyFont="1" applyFill="1" applyBorder="1" applyAlignment="1" applyProtection="1">
      <alignment horizontal="right"/>
      <protection locked="0"/>
    </xf>
    <xf numFmtId="20" fontId="1" fillId="0" borderId="6" xfId="0" applyNumberFormat="1" applyFont="1" applyFill="1" applyBorder="1" applyAlignment="1" applyProtection="1">
      <alignment horizontal="right"/>
      <protection locked="0"/>
    </xf>
    <xf numFmtId="0" fontId="5" fillId="0" borderId="0" xfId="0" applyFont="1" applyFill="1" applyBorder="1" applyAlignment="1" applyProtection="1"/>
    <xf numFmtId="0" fontId="5" fillId="0" borderId="0" xfId="0" applyFont="1" applyFill="1" applyBorder="1" applyAlignment="1" applyProtection="1">
      <alignment horizontal="center"/>
      <protection locked="0"/>
    </xf>
    <xf numFmtId="0" fontId="1" fillId="0" borderId="17" xfId="0" applyFont="1" applyFill="1" applyBorder="1" applyProtection="1"/>
    <xf numFmtId="167" fontId="1" fillId="0" borderId="10" xfId="0" applyNumberFormat="1" applyFont="1" applyFill="1" applyBorder="1" applyAlignment="1" applyProtection="1">
      <alignment horizontal="right"/>
      <protection locked="0"/>
    </xf>
    <xf numFmtId="2" fontId="1" fillId="0" borderId="10" xfId="0" applyNumberFormat="1" applyFont="1" applyFill="1" applyBorder="1" applyAlignment="1" applyProtection="1">
      <alignment horizontal="right"/>
      <protection locked="0"/>
    </xf>
    <xf numFmtId="20" fontId="1" fillId="0" borderId="10" xfId="0" applyNumberFormat="1" applyFont="1" applyFill="1" applyBorder="1" applyAlignment="1" applyProtection="1">
      <alignment horizontal="right"/>
      <protection locked="0"/>
    </xf>
    <xf numFmtId="2" fontId="1" fillId="0" borderId="10" xfId="0" applyNumberFormat="1" applyFont="1" applyFill="1" applyBorder="1" applyProtection="1">
      <protection locked="0"/>
    </xf>
    <xf numFmtId="2" fontId="1" fillId="0" borderId="40" xfId="0" applyNumberFormat="1" applyFont="1" applyFill="1" applyBorder="1" applyProtection="1">
      <protection locked="0"/>
    </xf>
    <xf numFmtId="0" fontId="1" fillId="0" borderId="0" xfId="0" applyFont="1" applyFill="1" applyBorder="1" applyAlignment="1" applyProtection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/>
    <xf numFmtId="16" fontId="1" fillId="0" borderId="20" xfId="0" applyNumberFormat="1" applyFont="1" applyFill="1" applyBorder="1" applyProtection="1"/>
    <xf numFmtId="0" fontId="1" fillId="0" borderId="8" xfId="0" applyFont="1" applyBorder="1"/>
    <xf numFmtId="168" fontId="1" fillId="0" borderId="8" xfId="0" applyNumberFormat="1" applyFont="1" applyFill="1" applyBorder="1" applyProtection="1"/>
    <xf numFmtId="2" fontId="5" fillId="2" borderId="8" xfId="0" applyNumberFormat="1" applyFont="1" applyFill="1" applyBorder="1" applyProtection="1">
      <protection locked="0"/>
    </xf>
    <xf numFmtId="2" fontId="1" fillId="0" borderId="14" xfId="0" applyNumberFormat="1" applyFont="1" applyFill="1" applyBorder="1" applyProtection="1"/>
    <xf numFmtId="2" fontId="1" fillId="0" borderId="15" xfId="0" applyNumberFormat="1" applyFont="1" applyFill="1" applyBorder="1" applyProtection="1"/>
    <xf numFmtId="168" fontId="1" fillId="3" borderId="23" xfId="0" applyNumberFormat="1" applyFont="1" applyFill="1" applyBorder="1" applyProtection="1"/>
    <xf numFmtId="2" fontId="1" fillId="0" borderId="16" xfId="0" applyNumberFormat="1" applyFont="1" applyFill="1" applyBorder="1" applyProtection="1"/>
    <xf numFmtId="168" fontId="1" fillId="0" borderId="7" xfId="0" applyNumberFormat="1" applyFont="1" applyFill="1" applyBorder="1" applyAlignment="1" applyProtection="1"/>
    <xf numFmtId="2" fontId="1" fillId="0" borderId="0" xfId="0" applyNumberFormat="1" applyFont="1" applyAlignment="1" applyProtection="1">
      <alignment horizontal="center"/>
    </xf>
    <xf numFmtId="0" fontId="1" fillId="0" borderId="32" xfId="0" applyFont="1" applyFill="1" applyBorder="1" applyProtection="1"/>
    <xf numFmtId="0" fontId="1" fillId="0" borderId="21" xfId="0" applyFont="1" applyFill="1" applyBorder="1"/>
    <xf numFmtId="168" fontId="1" fillId="0" borderId="21" xfId="0" applyNumberFormat="1" applyFont="1" applyFill="1" applyBorder="1" applyProtection="1"/>
    <xf numFmtId="2" fontId="1" fillId="0" borderId="21" xfId="0" applyNumberFormat="1" applyFont="1" applyFill="1" applyBorder="1" applyProtection="1"/>
    <xf numFmtId="168" fontId="1" fillId="0" borderId="21" xfId="0" applyNumberFormat="1" applyFont="1" applyFill="1" applyBorder="1" applyAlignment="1" applyProtection="1">
      <alignment horizontal="left"/>
    </xf>
    <xf numFmtId="0" fontId="1" fillId="0" borderId="21" xfId="0" applyFont="1" applyBorder="1"/>
    <xf numFmtId="168" fontId="1" fillId="0" borderId="36" xfId="0" applyNumberFormat="1" applyFont="1" applyFill="1" applyBorder="1" applyAlignment="1" applyProtection="1"/>
    <xf numFmtId="1" fontId="5" fillId="0" borderId="0" xfId="0" applyNumberFormat="1" applyFont="1" applyFill="1" applyBorder="1" applyProtection="1"/>
    <xf numFmtId="1" fontId="1" fillId="0" borderId="0" xfId="0" applyNumberFormat="1" applyFont="1" applyFill="1" applyBorder="1" applyProtection="1"/>
    <xf numFmtId="16" fontId="1" fillId="0" borderId="0" xfId="0" applyNumberFormat="1" applyFont="1" applyFill="1" applyBorder="1" applyProtection="1"/>
    <xf numFmtId="168" fontId="1" fillId="0" borderId="0" xfId="0" applyNumberFormat="1" applyFont="1" applyFill="1" applyBorder="1" applyProtection="1"/>
    <xf numFmtId="2" fontId="13" fillId="0" borderId="0" xfId="0" applyNumberFormat="1" applyFont="1" applyFill="1" applyBorder="1" applyProtection="1"/>
    <xf numFmtId="168" fontId="1" fillId="0" borderId="0" xfId="0" applyNumberFormat="1" applyFont="1" applyFill="1" applyBorder="1" applyAlignment="1" applyProtection="1">
      <alignment horizontal="left"/>
    </xf>
    <xf numFmtId="2" fontId="1" fillId="0" borderId="0" xfId="0" applyNumberFormat="1" applyFont="1" applyFill="1" applyBorder="1" applyProtection="1"/>
    <xf numFmtId="0" fontId="5" fillId="0" borderId="22" xfId="0" applyFont="1" applyBorder="1" applyAlignment="1" applyProtection="1">
      <alignment horizontal="centerContinuous"/>
    </xf>
    <xf numFmtId="0" fontId="1" fillId="0" borderId="23" xfId="0" applyFont="1" applyFill="1" applyBorder="1" applyAlignment="1" applyProtection="1">
      <alignment horizontal="centerContinuous"/>
    </xf>
    <xf numFmtId="0" fontId="1" fillId="0" borderId="23" xfId="0" applyFont="1" applyBorder="1" applyAlignment="1" applyProtection="1">
      <alignment horizontal="centerContinuous"/>
    </xf>
    <xf numFmtId="0" fontId="1" fillId="0" borderId="16" xfId="0" applyFont="1" applyBorder="1" applyAlignment="1" applyProtection="1">
      <alignment horizontal="centerContinuous"/>
    </xf>
    <xf numFmtId="168" fontId="5" fillId="0" borderId="33" xfId="0" applyNumberFormat="1" applyFont="1" applyFill="1" applyBorder="1" applyAlignment="1" applyProtection="1">
      <alignment horizontal="left"/>
    </xf>
    <xf numFmtId="2" fontId="13" fillId="0" borderId="34" xfId="0" applyNumberFormat="1" applyFont="1" applyFill="1" applyBorder="1" applyAlignment="1" applyProtection="1">
      <alignment horizontal="centerContinuous"/>
    </xf>
    <xf numFmtId="0" fontId="1" fillId="0" borderId="34" xfId="0" applyFont="1" applyBorder="1" applyAlignment="1" applyProtection="1">
      <alignment horizontal="centerContinuous"/>
    </xf>
    <xf numFmtId="0" fontId="1" fillId="0" borderId="41" xfId="0" applyFont="1" applyBorder="1"/>
    <xf numFmtId="168" fontId="1" fillId="0" borderId="0" xfId="0" applyNumberFormat="1" applyFont="1" applyFill="1" applyBorder="1" applyAlignment="1" applyProtection="1"/>
    <xf numFmtId="2" fontId="1" fillId="0" borderId="0" xfId="0" applyNumberFormat="1" applyFont="1"/>
    <xf numFmtId="16" fontId="1" fillId="0" borderId="24" xfId="0" applyNumberFormat="1" applyFont="1" applyFill="1" applyBorder="1" applyAlignment="1" applyProtection="1">
      <alignment horizontal="centerContinuous"/>
    </xf>
    <xf numFmtId="0" fontId="1" fillId="0" borderId="25" xfId="0" applyFont="1" applyBorder="1" applyAlignment="1" applyProtection="1">
      <alignment horizontal="centerContinuous"/>
    </xf>
    <xf numFmtId="0" fontId="1" fillId="0" borderId="26" xfId="0" applyFont="1" applyBorder="1" applyAlignment="1" applyProtection="1">
      <alignment horizontal="centerContinuous"/>
    </xf>
    <xf numFmtId="20" fontId="1" fillId="0" borderId="35" xfId="0" applyNumberFormat="1" applyFont="1" applyFill="1" applyBorder="1" applyProtection="1"/>
    <xf numFmtId="0" fontId="1" fillId="0" borderId="1" xfId="0" applyFont="1" applyFill="1" applyBorder="1" applyProtection="1"/>
    <xf numFmtId="168" fontId="1" fillId="0" borderId="1" xfId="0" applyNumberFormat="1" applyFont="1" applyFill="1" applyBorder="1" applyProtection="1"/>
    <xf numFmtId="0" fontId="1" fillId="0" borderId="12" xfId="0" applyFont="1" applyFill="1" applyBorder="1"/>
    <xf numFmtId="0" fontId="1" fillId="0" borderId="0" xfId="0" applyFont="1" applyBorder="1" applyProtection="1"/>
    <xf numFmtId="20" fontId="1" fillId="0" borderId="24" xfId="0" applyNumberFormat="1" applyFont="1" applyFill="1" applyBorder="1" applyProtection="1"/>
    <xf numFmtId="0" fontId="1" fillId="0" borderId="25" xfId="0" applyFont="1" applyFill="1" applyBorder="1" applyProtection="1"/>
    <xf numFmtId="168" fontId="1" fillId="0" borderId="25" xfId="0" applyNumberFormat="1" applyFont="1" applyFill="1" applyBorder="1" applyProtection="1"/>
    <xf numFmtId="0" fontId="1" fillId="0" borderId="26" xfId="0" applyFont="1" applyFill="1" applyBorder="1"/>
    <xf numFmtId="0" fontId="1" fillId="0" borderId="0" xfId="0" applyFont="1" applyAlignment="1" applyProtection="1">
      <alignment horizontal="centerContinuous"/>
    </xf>
    <xf numFmtId="20" fontId="1" fillId="0" borderId="24" xfId="0" applyNumberFormat="1" applyFont="1" applyFill="1" applyBorder="1" applyAlignment="1" applyProtection="1"/>
    <xf numFmtId="16" fontId="1" fillId="0" borderId="27" xfId="0" applyNumberFormat="1" applyFont="1" applyFill="1" applyBorder="1" applyAlignment="1" applyProtection="1">
      <alignment horizontal="centerContinuous"/>
    </xf>
    <xf numFmtId="0" fontId="1" fillId="0" borderId="28" xfId="0" applyFont="1" applyBorder="1" applyAlignment="1" applyProtection="1">
      <alignment horizontal="centerContinuous"/>
    </xf>
    <xf numFmtId="0" fontId="1" fillId="0" borderId="29" xfId="0" applyFont="1" applyBorder="1" applyAlignment="1" applyProtection="1">
      <alignment horizontal="centerContinuous"/>
    </xf>
    <xf numFmtId="20" fontId="1" fillId="0" borderId="25" xfId="0" applyNumberFormat="1" applyFont="1" applyFill="1" applyBorder="1" applyProtection="1"/>
    <xf numFmtId="0" fontId="1" fillId="0" borderId="26" xfId="0" applyFont="1" applyBorder="1"/>
    <xf numFmtId="0" fontId="1" fillId="0" borderId="0" xfId="0" applyFont="1" applyBorder="1"/>
    <xf numFmtId="16" fontId="1" fillId="0" borderId="0" xfId="0" applyNumberFormat="1" applyFont="1" applyFill="1" applyBorder="1" applyAlignment="1" applyProtection="1">
      <alignment horizontal="centerContinuous"/>
    </xf>
    <xf numFmtId="0" fontId="1" fillId="0" borderId="0" xfId="0" applyFont="1" applyBorder="1" applyAlignment="1" applyProtection="1">
      <alignment horizontal="centerContinuous"/>
    </xf>
    <xf numFmtId="20" fontId="1" fillId="0" borderId="27" xfId="0" applyNumberFormat="1" applyFont="1" applyFill="1" applyBorder="1" applyProtection="1"/>
    <xf numFmtId="0" fontId="1" fillId="0" borderId="28" xfId="0" applyFont="1" applyFill="1" applyBorder="1" applyProtection="1"/>
    <xf numFmtId="20" fontId="1" fillId="0" borderId="28" xfId="0" applyNumberFormat="1" applyFont="1" applyFill="1" applyBorder="1" applyProtection="1"/>
    <xf numFmtId="0" fontId="1" fillId="0" borderId="29" xfId="0" applyFont="1" applyBorder="1"/>
    <xf numFmtId="20" fontId="1" fillId="0" borderId="0" xfId="0" applyNumberFormat="1" applyFont="1" applyFill="1" applyBorder="1" applyProtection="1"/>
    <xf numFmtId="16" fontId="5" fillId="0" borderId="14" xfId="0" applyNumberFormat="1" applyFont="1" applyFill="1" applyBorder="1" applyAlignment="1" applyProtection="1">
      <alignment horizontal="center"/>
    </xf>
    <xf numFmtId="2" fontId="5" fillId="0" borderId="36" xfId="0" applyNumberFormat="1" applyFont="1" applyFill="1" applyBorder="1" applyAlignment="1" applyProtection="1">
      <alignment horizontal="center"/>
    </xf>
    <xf numFmtId="167" fontId="1" fillId="0" borderId="6" xfId="0" applyNumberFormat="1" applyFont="1" applyFill="1" applyBorder="1" applyProtection="1">
      <protection locked="0"/>
    </xf>
    <xf numFmtId="166" fontId="1" fillId="2" borderId="37" xfId="0" applyNumberFormat="1" applyFont="1" applyFill="1" applyBorder="1" applyProtection="1"/>
    <xf numFmtId="2" fontId="1" fillId="2" borderId="39" xfId="0" applyNumberFormat="1" applyFont="1" applyFill="1" applyBorder="1" applyProtection="1">
      <protection locked="0"/>
    </xf>
    <xf numFmtId="0" fontId="1" fillId="0" borderId="10" xfId="0" applyFont="1" applyFill="1" applyBorder="1" applyProtection="1"/>
    <xf numFmtId="167" fontId="1" fillId="0" borderId="10" xfId="0" applyNumberFormat="1" applyFont="1" applyFill="1" applyBorder="1" applyProtection="1">
      <protection locked="0"/>
    </xf>
    <xf numFmtId="0" fontId="1" fillId="0" borderId="20" xfId="0" applyFont="1" applyFill="1" applyBorder="1" applyProtection="1"/>
    <xf numFmtId="0" fontId="1" fillId="0" borderId="8" xfId="0" applyFont="1" applyFill="1" applyBorder="1" applyProtection="1"/>
    <xf numFmtId="2" fontId="1" fillId="0" borderId="30" xfId="0" applyNumberFormat="1" applyFont="1" applyFill="1" applyBorder="1" applyProtection="1"/>
    <xf numFmtId="2" fontId="1" fillId="0" borderId="23" xfId="0" applyNumberFormat="1" applyFont="1" applyFill="1" applyBorder="1" applyProtection="1"/>
    <xf numFmtId="168" fontId="1" fillId="0" borderId="7" xfId="0" applyNumberFormat="1" applyFont="1" applyFill="1" applyBorder="1" applyProtection="1"/>
    <xf numFmtId="0" fontId="1" fillId="0" borderId="31" xfId="0" applyFont="1" applyFill="1" applyBorder="1" applyProtection="1"/>
    <xf numFmtId="2" fontId="1" fillId="0" borderId="0" xfId="0" applyNumberFormat="1" applyFont="1" applyFill="1" applyBorder="1" applyProtection="1">
      <protection locked="0"/>
    </xf>
    <xf numFmtId="168" fontId="1" fillId="0" borderId="11" xfId="0" applyNumberFormat="1" applyFont="1" applyFill="1" applyBorder="1" applyProtection="1"/>
    <xf numFmtId="168" fontId="1" fillId="0" borderId="36" xfId="0" applyNumberFormat="1" applyFont="1" applyFill="1" applyBorder="1" applyProtection="1"/>
    <xf numFmtId="0" fontId="1" fillId="0" borderId="22" xfId="0" applyFont="1" applyFill="1" applyBorder="1" applyProtection="1"/>
    <xf numFmtId="0" fontId="1" fillId="0" borderId="23" xfId="0" applyFont="1" applyFill="1" applyBorder="1" applyProtection="1"/>
    <xf numFmtId="20" fontId="1" fillId="0" borderId="23" xfId="0" applyNumberFormat="1" applyFont="1" applyFill="1" applyBorder="1" applyProtection="1"/>
    <xf numFmtId="2" fontId="14" fillId="0" borderId="16" xfId="0" applyNumberFormat="1" applyFont="1" applyFill="1" applyBorder="1" applyAlignment="1" applyProtection="1">
      <alignment horizontal="center"/>
    </xf>
    <xf numFmtId="2" fontId="1" fillId="0" borderId="22" xfId="0" applyNumberFormat="1" applyFont="1" applyFill="1" applyBorder="1" applyProtection="1"/>
    <xf numFmtId="2" fontId="15" fillId="0" borderId="0" xfId="0" applyNumberFormat="1" applyFont="1" applyFill="1" applyBorder="1" applyProtection="1"/>
    <xf numFmtId="0" fontId="5" fillId="0" borderId="0" xfId="0" applyFont="1" applyFill="1" applyBorder="1"/>
    <xf numFmtId="2" fontId="1" fillId="0" borderId="33" xfId="0" applyNumberFormat="1" applyFont="1" applyFill="1" applyBorder="1" applyProtection="1"/>
    <xf numFmtId="2" fontId="1" fillId="0" borderId="34" xfId="0" applyNumberFormat="1" applyFont="1" applyFill="1" applyBorder="1" applyProtection="1"/>
    <xf numFmtId="0" fontId="1" fillId="0" borderId="34" xfId="0" applyFont="1" applyBorder="1" applyProtection="1"/>
    <xf numFmtId="2" fontId="1" fillId="0" borderId="7" xfId="0" applyNumberFormat="1" applyFont="1" applyFill="1" applyBorder="1" applyAlignment="1" applyProtection="1">
      <alignment horizontal="center"/>
    </xf>
    <xf numFmtId="2" fontId="13" fillId="0" borderId="0" xfId="0" applyNumberFormat="1" applyFont="1" applyFill="1" applyBorder="1" applyAlignment="1" applyProtection="1">
      <alignment horizontal="centerContinuous"/>
    </xf>
    <xf numFmtId="2" fontId="1" fillId="0" borderId="35" xfId="0" applyNumberFormat="1" applyFont="1" applyFill="1" applyBorder="1" applyProtection="1"/>
    <xf numFmtId="2" fontId="1" fillId="0" borderId="25" xfId="0" applyNumberFormat="1" applyFont="1" applyFill="1" applyBorder="1" applyProtection="1"/>
    <xf numFmtId="0" fontId="1" fillId="0" borderId="25" xfId="0" applyFont="1" applyBorder="1" applyProtection="1"/>
    <xf numFmtId="2" fontId="1" fillId="0" borderId="26" xfId="0" applyNumberFormat="1" applyFont="1" applyFill="1" applyBorder="1" applyAlignment="1" applyProtection="1">
      <alignment horizontal="center"/>
    </xf>
    <xf numFmtId="2" fontId="16" fillId="0" borderId="0" xfId="0" applyNumberFormat="1" applyFont="1" applyFill="1" applyBorder="1" applyAlignment="1" applyProtection="1">
      <alignment horizontal="center"/>
    </xf>
    <xf numFmtId="2" fontId="1" fillId="0" borderId="1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0" fontId="12" fillId="0" borderId="0" xfId="0" applyFont="1"/>
    <xf numFmtId="43" fontId="12" fillId="0" borderId="0" xfId="0" applyNumberFormat="1" applyFont="1"/>
    <xf numFmtId="2" fontId="1" fillId="0" borderId="32" xfId="0" applyNumberFormat="1" applyFont="1" applyFill="1" applyBorder="1" applyProtection="1"/>
    <xf numFmtId="0" fontId="1" fillId="0" borderId="28" xfId="0" applyFont="1" applyBorder="1" applyProtection="1"/>
    <xf numFmtId="2" fontId="1" fillId="0" borderId="29" xfId="0" applyNumberFormat="1" applyFont="1" applyFill="1" applyBorder="1" applyAlignment="1" applyProtection="1">
      <alignment horizontal="center"/>
    </xf>
    <xf numFmtId="0" fontId="1" fillId="0" borderId="21" xfId="0" applyFont="1" applyBorder="1" applyAlignment="1" applyProtection="1">
      <alignment horizontal="center"/>
    </xf>
    <xf numFmtId="0" fontId="12" fillId="0" borderId="0" xfId="0" applyFont="1" applyAlignment="1">
      <alignment horizontal="center" vertical="center"/>
    </xf>
    <xf numFmtId="43" fontId="12" fillId="0" borderId="0" xfId="0" applyNumberFormat="1" applyFont="1" applyAlignment="1">
      <alignment horizontal="center" vertical="center"/>
    </xf>
    <xf numFmtId="0" fontId="17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0" fontId="1" fillId="0" borderId="0" xfId="0" applyNumberFormat="1" applyFont="1" applyFill="1" applyBorder="1" applyProtection="1">
      <protection locked="0"/>
    </xf>
    <xf numFmtId="1" fontId="1" fillId="0" borderId="0" xfId="0" applyNumberFormat="1" applyFont="1" applyFill="1" applyBorder="1" applyProtection="1">
      <protection locked="0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21" xfId="0" applyFont="1" applyFill="1" applyBorder="1" applyProtection="1">
      <protection locked="0"/>
    </xf>
    <xf numFmtId="2" fontId="1" fillId="0" borderId="21" xfId="0" applyNumberFormat="1" applyFont="1" applyBorder="1" applyProtection="1">
      <protection locked="0"/>
    </xf>
    <xf numFmtId="0" fontId="1" fillId="0" borderId="0" xfId="0" applyFont="1" applyBorder="1" applyProtection="1">
      <protection locked="0"/>
    </xf>
    <xf numFmtId="2" fontId="1" fillId="0" borderId="0" xfId="0" applyNumberFormat="1" applyFont="1" applyBorder="1" applyProtection="1">
      <protection locked="0"/>
    </xf>
    <xf numFmtId="20" fontId="1" fillId="0" borderId="0" xfId="0" applyNumberFormat="1" applyFont="1" applyProtection="1">
      <protection locked="0"/>
    </xf>
    <xf numFmtId="20" fontId="1" fillId="0" borderId="0" xfId="0" applyNumberFormat="1" applyFont="1" applyBorder="1" applyProtection="1">
      <protection locked="0"/>
    </xf>
    <xf numFmtId="2" fontId="1" fillId="0" borderId="0" xfId="0" applyNumberFormat="1" applyFont="1" applyProtection="1">
      <protection locked="0"/>
    </xf>
    <xf numFmtId="1" fontId="1" fillId="0" borderId="0" xfId="0" applyNumberFormat="1" applyFont="1" applyProtection="1">
      <protection locked="0"/>
    </xf>
    <xf numFmtId="20" fontId="1" fillId="0" borderId="0" xfId="0" applyNumberFormat="1" applyFont="1"/>
    <xf numFmtId="1" fontId="1" fillId="0" borderId="0" xfId="0" applyNumberFormat="1" applyFont="1"/>
    <xf numFmtId="14" fontId="1" fillId="0" borderId="1" xfId="0" applyNumberFormat="1" applyFont="1" applyFill="1" applyBorder="1" applyAlignment="1" applyProtection="1">
      <alignment horizontal="center"/>
    </xf>
    <xf numFmtId="0" fontId="18" fillId="0" borderId="0" xfId="0" applyFont="1" applyBorder="1" applyProtection="1"/>
    <xf numFmtId="2" fontId="1" fillId="0" borderId="0" xfId="0" applyNumberFormat="1" applyFont="1" applyFill="1" applyBorder="1" applyAlignment="1" applyProtection="1">
      <alignment horizontal="centerContinuous"/>
    </xf>
    <xf numFmtId="20" fontId="1" fillId="0" borderId="21" xfId="0" applyNumberFormat="1" applyFont="1" applyFill="1" applyBorder="1" applyProtection="1"/>
    <xf numFmtId="0" fontId="1" fillId="0" borderId="21" xfId="0" applyFont="1" applyFill="1" applyBorder="1" applyProtection="1"/>
    <xf numFmtId="2" fontId="1" fillId="0" borderId="21" xfId="0" applyNumberFormat="1" applyFont="1" applyFill="1" applyBorder="1" applyAlignment="1" applyProtection="1">
      <alignment horizontal="centerContinuous"/>
    </xf>
    <xf numFmtId="2" fontId="1" fillId="2" borderId="1" xfId="0" applyNumberFormat="1" applyFont="1" applyFill="1" applyBorder="1" applyAlignment="1" applyProtection="1">
      <alignment horizontal="right"/>
      <protection locked="0"/>
    </xf>
    <xf numFmtId="43" fontId="1" fillId="2" borderId="13" xfId="1" applyFont="1" applyFill="1" applyBorder="1" applyAlignment="1" applyProtection="1">
      <protection locked="0"/>
    </xf>
    <xf numFmtId="0" fontId="1" fillId="0" borderId="0" xfId="0" applyNumberFormat="1" applyFont="1" applyBorder="1" applyProtection="1">
      <protection locked="0"/>
    </xf>
    <xf numFmtId="14" fontId="1" fillId="0" borderId="0" xfId="0" applyNumberFormat="1" applyFont="1"/>
    <xf numFmtId="14" fontId="1" fillId="0" borderId="1" xfId="0" applyNumberFormat="1" applyFont="1" applyBorder="1"/>
    <xf numFmtId="0" fontId="1" fillId="0" borderId="7" xfId="0" applyFont="1" applyBorder="1"/>
    <xf numFmtId="0" fontId="5" fillId="0" borderId="8" xfId="0" applyFont="1" applyBorder="1" applyAlignment="1">
      <alignment horizontal="centerContinuous"/>
    </xf>
    <xf numFmtId="0" fontId="1" fillId="0" borderId="8" xfId="0" applyFont="1" applyBorder="1" applyAlignment="1">
      <alignment horizontal="centerContinuous"/>
    </xf>
    <xf numFmtId="0" fontId="1" fillId="0" borderId="7" xfId="0" applyFont="1" applyBorder="1" applyAlignment="1">
      <alignment horizontal="centerContinuous"/>
    </xf>
    <xf numFmtId="0" fontId="5" fillId="0" borderId="11" xfId="0" applyFont="1" applyBorder="1"/>
    <xf numFmtId="2" fontId="1" fillId="0" borderId="11" xfId="0" applyNumberFormat="1" applyFont="1" applyBorder="1" applyAlignment="1"/>
    <xf numFmtId="2" fontId="1" fillId="0" borderId="11" xfId="0" applyNumberFormat="1" applyFont="1" applyBorder="1"/>
    <xf numFmtId="0" fontId="5" fillId="0" borderId="11" xfId="0" applyFont="1" applyFill="1" applyBorder="1"/>
    <xf numFmtId="0" fontId="1" fillId="0" borderId="11" xfId="0" applyFont="1" applyBorder="1" applyAlignment="1"/>
    <xf numFmtId="0" fontId="5" fillId="0" borderId="36" xfId="0" applyFont="1" applyFill="1" applyBorder="1"/>
    <xf numFmtId="0" fontId="5" fillId="0" borderId="32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36" xfId="0" applyFont="1" applyBorder="1"/>
    <xf numFmtId="0" fontId="1" fillId="0" borderId="11" xfId="0" applyFont="1" applyFill="1" applyBorder="1"/>
    <xf numFmtId="43" fontId="5" fillId="3" borderId="20" xfId="0" applyNumberFormat="1" applyFont="1" applyFill="1" applyBorder="1"/>
    <xf numFmtId="0" fontId="5" fillId="3" borderId="8" xfId="0" applyFont="1" applyFill="1" applyBorder="1"/>
    <xf numFmtId="2" fontId="5" fillId="2" borderId="13" xfId="0" applyNumberFormat="1" applyFont="1" applyFill="1" applyBorder="1" applyProtection="1">
      <protection locked="0"/>
    </xf>
    <xf numFmtId="43" fontId="5" fillId="5" borderId="20" xfId="0" applyNumberFormat="1" applyFont="1" applyFill="1" applyBorder="1"/>
    <xf numFmtId="0" fontId="5" fillId="3" borderId="20" xfId="0" applyFont="1" applyFill="1" applyBorder="1"/>
    <xf numFmtId="165" fontId="1" fillId="0" borderId="11" xfId="0" applyNumberFormat="1" applyFont="1" applyFill="1" applyBorder="1" applyProtection="1"/>
    <xf numFmtId="2" fontId="1" fillId="0" borderId="31" xfId="0" applyNumberFormat="1" applyFont="1" applyBorder="1" applyProtection="1"/>
    <xf numFmtId="2" fontId="1" fillId="0" borderId="0" xfId="0" applyNumberFormat="1" applyFont="1" applyBorder="1" applyProtection="1"/>
    <xf numFmtId="2" fontId="1" fillId="0" borderId="11" xfId="0" applyNumberFormat="1" applyFont="1" applyBorder="1" applyProtection="1"/>
    <xf numFmtId="0" fontId="1" fillId="0" borderId="31" xfId="0" applyFont="1" applyBorder="1" applyProtection="1"/>
    <xf numFmtId="0" fontId="1" fillId="0" borderId="11" xfId="0" applyFont="1" applyBorder="1" applyProtection="1"/>
    <xf numFmtId="165" fontId="1" fillId="0" borderId="36" xfId="0" applyNumberFormat="1" applyFont="1" applyFill="1" applyBorder="1" applyProtection="1"/>
    <xf numFmtId="0" fontId="1" fillId="0" borderId="32" xfId="0" applyFont="1" applyBorder="1" applyProtection="1"/>
    <xf numFmtId="0" fontId="1" fillId="0" borderId="21" xfId="0" applyFont="1" applyBorder="1" applyProtection="1"/>
    <xf numFmtId="0" fontId="1" fillId="0" borderId="36" xfId="0" applyFont="1" applyBorder="1" applyProtection="1"/>
    <xf numFmtId="0" fontId="1" fillId="2" borderId="13" xfId="0" applyFont="1" applyFill="1" applyBorder="1" applyProtection="1">
      <protection locked="0"/>
    </xf>
    <xf numFmtId="0" fontId="1" fillId="0" borderId="0" xfId="0" quotePrefix="1" applyFont="1" applyAlignment="1">
      <alignment horizontal="right"/>
    </xf>
    <xf numFmtId="0" fontId="11" fillId="0" borderId="0" xfId="0" applyFont="1"/>
    <xf numFmtId="14" fontId="1" fillId="0" borderId="0" xfId="0" applyNumberFormat="1" applyFont="1" applyBorder="1" applyProtection="1">
      <protection locked="0"/>
    </xf>
    <xf numFmtId="2" fontId="1" fillId="0" borderId="1" xfId="0" applyNumberFormat="1" applyFont="1" applyBorder="1"/>
    <xf numFmtId="0" fontId="1" fillId="0" borderId="0" xfId="0" quotePrefix="1" applyFont="1" applyBorder="1"/>
    <xf numFmtId="2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4" fontId="1" fillId="0" borderId="0" xfId="0" applyNumberFormat="1" applyFont="1" applyBorder="1"/>
    <xf numFmtId="164" fontId="1" fillId="0" borderId="0" xfId="0" applyNumberFormat="1" applyFont="1" applyBorder="1"/>
    <xf numFmtId="0" fontId="1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Continuous"/>
    </xf>
    <xf numFmtId="0" fontId="1" fillId="0" borderId="0" xfId="0" applyNumberFormat="1" applyFont="1" applyFill="1" applyBorder="1" applyAlignment="1">
      <alignment horizontal="centerContinuous"/>
    </xf>
    <xf numFmtId="0" fontId="1" fillId="0" borderId="9" xfId="0" applyFont="1" applyBorder="1"/>
    <xf numFmtId="0" fontId="1" fillId="0" borderId="10" xfId="0" applyFont="1" applyBorder="1"/>
    <xf numFmtId="0" fontId="5" fillId="0" borderId="0" xfId="0" applyNumberFormat="1" applyFont="1" applyFill="1" applyBorder="1"/>
    <xf numFmtId="0" fontId="1" fillId="0" borderId="0" xfId="0" applyNumberFormat="1" applyFont="1" applyFill="1" applyBorder="1" applyAlignment="1"/>
    <xf numFmtId="0" fontId="5" fillId="0" borderId="0" xfId="0" applyNumberFormat="1" applyFont="1" applyFill="1" applyBorder="1" applyAlignment="1"/>
    <xf numFmtId="0" fontId="1" fillId="0" borderId="5" xfId="0" applyFont="1" applyBorder="1"/>
    <xf numFmtId="0" fontId="1" fillId="0" borderId="1" xfId="0" applyFont="1" applyBorder="1"/>
    <xf numFmtId="0" fontId="1" fillId="0" borderId="6" xfId="0" applyFont="1" applyBorder="1"/>
    <xf numFmtId="0" fontId="1" fillId="0" borderId="0" xfId="0" applyFont="1" applyBorder="1" applyAlignment="1"/>
    <xf numFmtId="0" fontId="5" fillId="0" borderId="0" xfId="0" applyNumberFormat="1" applyFont="1" applyFill="1" applyBorder="1" applyProtection="1">
      <protection locked="0"/>
    </xf>
    <xf numFmtId="0" fontId="1" fillId="0" borderId="0" xfId="2" applyFont="1"/>
    <xf numFmtId="20" fontId="1" fillId="0" borderId="0" xfId="2" applyNumberFormat="1" applyFont="1"/>
    <xf numFmtId="20" fontId="1" fillId="0" borderId="0" xfId="2" quotePrefix="1" applyNumberFormat="1" applyFont="1" applyAlignment="1">
      <alignment horizontal="right"/>
    </xf>
    <xf numFmtId="167" fontId="1" fillId="0" borderId="18" xfId="0" applyNumberFormat="1" applyFont="1" applyFill="1" applyBorder="1" applyProtection="1">
      <protection locked="0"/>
    </xf>
    <xf numFmtId="167" fontId="1" fillId="0" borderId="19" xfId="0" applyNumberFormat="1" applyFont="1" applyFill="1" applyBorder="1" applyProtection="1">
      <protection locked="0"/>
    </xf>
    <xf numFmtId="166" fontId="1" fillId="7" borderId="37" xfId="0" applyNumberFormat="1" applyFont="1" applyFill="1" applyBorder="1" applyProtection="1"/>
    <xf numFmtId="2" fontId="1" fillId="7" borderId="39" xfId="0" applyNumberFormat="1" applyFont="1" applyFill="1" applyBorder="1" applyProtection="1">
      <protection locked="0"/>
    </xf>
    <xf numFmtId="14" fontId="1" fillId="0" borderId="0" xfId="0" applyNumberFormat="1" applyFont="1" applyFill="1" applyBorder="1" applyProtection="1">
      <protection locked="0"/>
    </xf>
    <xf numFmtId="167" fontId="2" fillId="0" borderId="6" xfId="0" applyNumberFormat="1" applyFont="1" applyFill="1" applyBorder="1" applyAlignment="1" applyProtection="1">
      <alignment horizontal="right"/>
      <protection locked="0"/>
    </xf>
    <xf numFmtId="43" fontId="1" fillId="7" borderId="0" xfId="1" applyFont="1" applyFill="1" applyBorder="1" applyAlignment="1" applyProtection="1">
      <alignment horizontal="center"/>
      <protection locked="0"/>
    </xf>
    <xf numFmtId="0" fontId="19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166" fontId="1" fillId="8" borderId="37" xfId="0" applyNumberFormat="1" applyFont="1" applyFill="1" applyBorder="1" applyProtection="1"/>
    <xf numFmtId="2" fontId="1" fillId="8" borderId="40" xfId="0" applyNumberFormat="1" applyFont="1" applyFill="1" applyBorder="1" applyProtection="1">
      <protection locked="0"/>
    </xf>
    <xf numFmtId="0" fontId="1" fillId="8" borderId="6" xfId="0" applyFont="1" applyFill="1" applyBorder="1" applyProtection="1"/>
    <xf numFmtId="2" fontId="1" fillId="8" borderId="39" xfId="0" applyNumberFormat="1" applyFont="1" applyFill="1" applyBorder="1" applyProtection="1">
      <protection locked="0"/>
    </xf>
    <xf numFmtId="2" fontId="1" fillId="7" borderId="40" xfId="0" applyNumberFormat="1" applyFont="1" applyFill="1" applyBorder="1" applyProtection="1">
      <protection locked="0"/>
    </xf>
    <xf numFmtId="166" fontId="1" fillId="9" borderId="37" xfId="0" applyNumberFormat="1" applyFont="1" applyFill="1" applyBorder="1" applyProtection="1"/>
    <xf numFmtId="2" fontId="1" fillId="9" borderId="6" xfId="0" applyNumberFormat="1" applyFont="1" applyFill="1" applyBorder="1" applyAlignment="1" applyProtection="1">
      <alignment horizontal="right"/>
      <protection locked="0"/>
    </xf>
    <xf numFmtId="2" fontId="1" fillId="8" borderId="6" xfId="0" applyNumberFormat="1" applyFont="1" applyFill="1" applyBorder="1" applyAlignment="1" applyProtection="1">
      <alignment horizontal="right"/>
      <protection locked="0"/>
    </xf>
    <xf numFmtId="0" fontId="1" fillId="7" borderId="10" xfId="0" applyFont="1" applyFill="1" applyBorder="1" applyProtection="1"/>
    <xf numFmtId="0" fontId="1" fillId="0" borderId="0" xfId="0" applyFont="1" applyFill="1" applyAlignment="1" applyProtection="1"/>
    <xf numFmtId="0" fontId="1" fillId="0" borderId="0" xfId="0" applyFont="1" applyFill="1"/>
    <xf numFmtId="0" fontId="1" fillId="0" borderId="0" xfId="0" applyFont="1" applyFill="1" applyProtection="1">
      <protection locked="0"/>
    </xf>
    <xf numFmtId="167" fontId="1" fillId="7" borderId="6" xfId="0" applyNumberFormat="1" applyFont="1" applyFill="1" applyBorder="1" applyProtection="1">
      <protection locked="0"/>
    </xf>
    <xf numFmtId="2" fontId="1" fillId="8" borderId="10" xfId="0" applyNumberFormat="1" applyFont="1" applyFill="1" applyBorder="1" applyAlignment="1" applyProtection="1">
      <alignment horizontal="right"/>
      <protection locked="0"/>
    </xf>
    <xf numFmtId="0" fontId="1" fillId="7" borderId="6" xfId="0" applyFont="1" applyFill="1" applyBorder="1" applyProtection="1"/>
    <xf numFmtId="0" fontId="5" fillId="0" borderId="3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3" fillId="0" borderId="0" xfId="2" applyFont="1" applyAlignment="1">
      <alignment horizontal="center"/>
    </xf>
    <xf numFmtId="0" fontId="11" fillId="2" borderId="25" xfId="0" applyFont="1" applyFill="1" applyBorder="1" applyAlignment="1" applyProtection="1">
      <alignment horizontal="left"/>
      <protection locked="0"/>
    </xf>
    <xf numFmtId="0" fontId="11" fillId="2" borderId="1" xfId="0" applyFont="1" applyFill="1" applyBorder="1" applyAlignment="1" applyProtection="1">
      <alignment horizontal="left"/>
      <protection locked="0"/>
    </xf>
    <xf numFmtId="0" fontId="5" fillId="0" borderId="0" xfId="0" applyFont="1" applyAlignment="1">
      <alignment horizontal="center" wrapText="1"/>
    </xf>
    <xf numFmtId="2" fontId="5" fillId="0" borderId="33" xfId="0" applyNumberFormat="1" applyFont="1" applyFill="1" applyBorder="1" applyAlignment="1" applyProtection="1">
      <alignment horizontal="center"/>
    </xf>
    <xf numFmtId="2" fontId="5" fillId="0" borderId="41" xfId="0" applyNumberFormat="1" applyFont="1" applyFill="1" applyBorder="1" applyAlignment="1" applyProtection="1">
      <alignment horizontal="center"/>
    </xf>
    <xf numFmtId="43" fontId="12" fillId="0" borderId="0" xfId="0" applyNumberFormat="1" applyFont="1" applyAlignment="1">
      <alignment horizontal="center" vertical="center"/>
    </xf>
    <xf numFmtId="20" fontId="12" fillId="0" borderId="21" xfId="0" applyNumberFormat="1" applyFont="1" applyBorder="1" applyAlignment="1" applyProtection="1">
      <alignment horizontal="center"/>
    </xf>
    <xf numFmtId="20" fontId="12" fillId="0" borderId="36" xfId="0" applyNumberFormat="1" applyFont="1" applyBorder="1" applyAlignment="1" applyProtection="1">
      <alignment horizontal="center"/>
    </xf>
    <xf numFmtId="2" fontId="12" fillId="0" borderId="21" xfId="0" applyNumberFormat="1" applyFont="1" applyFill="1" applyBorder="1" applyAlignment="1" applyProtection="1">
      <alignment horizontal="center"/>
    </xf>
    <xf numFmtId="0" fontId="1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12" fillId="0" borderId="23" xfId="0" applyNumberFormat="1" applyFont="1" applyFill="1" applyBorder="1" applyAlignment="1" applyProtection="1">
      <alignment horizontal="center"/>
    </xf>
    <xf numFmtId="2" fontId="12" fillId="0" borderId="16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/>
    </xf>
    <xf numFmtId="170" fontId="1" fillId="0" borderId="1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/>
    </xf>
    <xf numFmtId="14" fontId="1" fillId="0" borderId="1" xfId="0" applyNumberFormat="1" applyFont="1" applyFill="1" applyBorder="1" applyAlignment="1" applyProtection="1">
      <alignment horizontal="center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</cellXfs>
  <cellStyles count="3">
    <cellStyle name="Comma" xfId="1" builtinId="3"/>
    <cellStyle name="Normal" xfId="0" builtinId="0"/>
    <cellStyle name="Normal_Military Time Cheat Sheet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theme" Target="theme/theme1.xml"/><Relationship Id="rId30" Type="http://schemas.openxmlformats.org/officeDocument/2006/relationships/styles" Target="styles.xml"/><Relationship Id="rId31" Type="http://schemas.openxmlformats.org/officeDocument/2006/relationships/sharedStrings" Target="sharedStrings.xml"/><Relationship Id="rId3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25400</xdr:colOff>
          <xdr:row>13</xdr:row>
          <xdr:rowOff>25400</xdr:rowOff>
        </xdr:from>
        <xdr:to>
          <xdr:col>12</xdr:col>
          <xdr:colOff>596900</xdr:colOff>
          <xdr:row>15</xdr:row>
          <xdr:rowOff>25400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rPr>
                <a:t>set Holidays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25400</xdr:colOff>
          <xdr:row>8</xdr:row>
          <xdr:rowOff>25400</xdr:rowOff>
        </xdr:from>
        <xdr:to>
          <xdr:col>13</xdr:col>
          <xdr:colOff>596900</xdr:colOff>
          <xdr:row>9</xdr:row>
          <xdr:rowOff>63500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rPr>
                <a:t>Protect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25400</xdr:colOff>
          <xdr:row>6</xdr:row>
          <xdr:rowOff>25400</xdr:rowOff>
        </xdr:from>
        <xdr:to>
          <xdr:col>13</xdr:col>
          <xdr:colOff>596900</xdr:colOff>
          <xdr:row>7</xdr:row>
          <xdr:rowOff>25400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ea typeface="Arial"/>
                  <a:cs typeface="Arial"/>
                </a:rPr>
                <a:t>unProtect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5" Type="http://schemas.openxmlformats.org/officeDocument/2006/relationships/ctrlProp" Target="../ctrlProps/ctrlProp3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/>
  <dimension ref="A2:T388"/>
  <sheetViews>
    <sheetView workbookViewId="0">
      <selection activeCell="T37" sqref="T37"/>
    </sheetView>
  </sheetViews>
  <sheetFormatPr baseColWidth="10" defaultColWidth="9.1640625" defaultRowHeight="12" x14ac:dyDescent="0"/>
  <cols>
    <col min="1" max="1" width="9.83203125" style="23" customWidth="1"/>
    <col min="2" max="2" width="12.5" style="23" customWidth="1"/>
    <col min="3" max="3" width="10.5" style="23" customWidth="1"/>
    <col min="4" max="5" width="10.33203125" style="23" customWidth="1"/>
    <col min="6" max="6" width="10" style="23" customWidth="1"/>
    <col min="7" max="7" width="9.6640625" style="23" customWidth="1"/>
    <col min="8" max="8" width="10" style="23" customWidth="1"/>
    <col min="9" max="9" width="8.6640625" style="23" customWidth="1"/>
    <col min="10" max="10" width="9.5" style="23" customWidth="1"/>
    <col min="11" max="11" width="6.5" style="23" customWidth="1"/>
    <col min="12" max="12" width="9.1640625" style="23" customWidth="1"/>
    <col min="13" max="13" width="18.1640625" style="23" hidden="1" customWidth="1"/>
    <col min="14" max="14" width="15.1640625" style="23" hidden="1" customWidth="1"/>
    <col min="15" max="15" width="14.33203125" style="23" hidden="1" customWidth="1"/>
    <col min="16" max="16" width="9.1640625" style="23" hidden="1" customWidth="1"/>
    <col min="17" max="17" width="11.6640625" style="23" hidden="1" customWidth="1"/>
    <col min="18" max="24" width="9.1640625" style="23" customWidth="1"/>
    <col min="25" max="16384" width="9.1640625" style="23"/>
  </cols>
  <sheetData>
    <row r="2" spans="1:17">
      <c r="A2" s="3" t="s">
        <v>6</v>
      </c>
      <c r="E2" s="200">
        <v>1</v>
      </c>
      <c r="F2" s="291" t="s">
        <v>118</v>
      </c>
      <c r="G2" s="292"/>
      <c r="H2" s="292"/>
    </row>
    <row r="3" spans="1:17" ht="13" thickBot="1">
      <c r="A3" s="4" t="s">
        <v>102</v>
      </c>
      <c r="B3" s="5" t="s">
        <v>8</v>
      </c>
      <c r="C3" s="6" t="s">
        <v>8</v>
      </c>
      <c r="D3" s="25"/>
      <c r="E3" s="25"/>
    </row>
    <row r="4" spans="1:17" ht="13" thickBot="1">
      <c r="A4" s="7" t="s">
        <v>103</v>
      </c>
      <c r="B4" s="8" t="s">
        <v>11</v>
      </c>
      <c r="C4" s="9" t="s">
        <v>12</v>
      </c>
      <c r="D4" s="16" t="s">
        <v>42</v>
      </c>
      <c r="E4" s="201"/>
      <c r="F4" s="3" t="s">
        <v>114</v>
      </c>
      <c r="I4" s="202"/>
    </row>
    <row r="5" spans="1:17">
      <c r="A5" s="10" t="s">
        <v>91</v>
      </c>
      <c r="B5" s="3">
        <v>4.3099999999999996</v>
      </c>
      <c r="C5" s="11">
        <v>224</v>
      </c>
      <c r="D5" s="24" t="s">
        <v>43</v>
      </c>
      <c r="E5" s="271"/>
    </row>
    <row r="6" spans="1:17">
      <c r="A6" s="12" t="s">
        <v>92</v>
      </c>
      <c r="B6" s="3">
        <v>6.15</v>
      </c>
      <c r="C6" s="11">
        <v>320</v>
      </c>
      <c r="E6" s="203"/>
    </row>
    <row r="7" spans="1:17" ht="15">
      <c r="A7" s="13" t="s">
        <v>93</v>
      </c>
      <c r="B7" s="14">
        <v>6.77</v>
      </c>
      <c r="C7" s="15">
        <v>352</v>
      </c>
      <c r="E7" s="18" t="s">
        <v>113</v>
      </c>
    </row>
    <row r="9" spans="1:17">
      <c r="A9" s="20" t="s">
        <v>126</v>
      </c>
    </row>
    <row r="10" spans="1:17">
      <c r="A10" s="22" t="s">
        <v>127</v>
      </c>
      <c r="B10" s="17"/>
      <c r="C10" s="17"/>
      <c r="D10" s="17"/>
      <c r="E10" s="17"/>
      <c r="F10" s="17"/>
      <c r="G10" s="17"/>
      <c r="H10" s="17"/>
      <c r="I10" s="17"/>
      <c r="J10" s="17"/>
    </row>
    <row r="11" spans="1:17" ht="13" thickBot="1">
      <c r="D11" s="204"/>
    </row>
    <row r="12" spans="1:17">
      <c r="A12" s="205"/>
      <c r="B12" s="206" t="s">
        <v>13</v>
      </c>
      <c r="C12" s="207"/>
      <c r="D12" s="208"/>
      <c r="E12" s="206" t="s">
        <v>14</v>
      </c>
      <c r="F12" s="207"/>
      <c r="G12" s="208"/>
      <c r="H12" s="206" t="s">
        <v>15</v>
      </c>
      <c r="I12" s="207"/>
      <c r="J12" s="208"/>
      <c r="O12" s="203">
        <v>40355</v>
      </c>
      <c r="P12" s="22" t="s">
        <v>123</v>
      </c>
    </row>
    <row r="13" spans="1:17">
      <c r="A13" s="209" t="s">
        <v>16</v>
      </c>
      <c r="B13" s="23" t="s">
        <v>95</v>
      </c>
      <c r="D13" s="210" t="s">
        <v>18</v>
      </c>
      <c r="E13" s="23" t="s">
        <v>17</v>
      </c>
      <c r="G13" s="211">
        <f>IF(ACCRUE_LEAVE="Y",1600*FTE,0)</f>
        <v>1600</v>
      </c>
      <c r="H13" s="23" t="s">
        <v>17</v>
      </c>
      <c r="J13" s="211">
        <v>240</v>
      </c>
    </row>
    <row r="14" spans="1:17">
      <c r="A14" s="212" t="s">
        <v>19</v>
      </c>
      <c r="B14" s="24" t="s">
        <v>94</v>
      </c>
      <c r="C14" s="24" t="s">
        <v>94</v>
      </c>
      <c r="D14" s="213"/>
      <c r="E14" s="24" t="s">
        <v>94</v>
      </c>
      <c r="F14" s="3" t="s">
        <v>94</v>
      </c>
      <c r="G14" s="213"/>
      <c r="H14" s="289" t="s">
        <v>90</v>
      </c>
      <c r="I14" s="290"/>
      <c r="J14" s="213"/>
      <c r="N14" s="3" t="s">
        <v>124</v>
      </c>
      <c r="O14" s="3" t="s">
        <v>42</v>
      </c>
      <c r="P14" s="21" t="s">
        <v>44</v>
      </c>
      <c r="Q14" s="3" t="s">
        <v>100</v>
      </c>
    </row>
    <row r="15" spans="1:17" ht="13" thickBot="1">
      <c r="A15" s="214" t="s">
        <v>96</v>
      </c>
      <c r="B15" s="215" t="s">
        <v>11</v>
      </c>
      <c r="C15" s="216" t="s">
        <v>20</v>
      </c>
      <c r="D15" s="209" t="s">
        <v>21</v>
      </c>
      <c r="E15" s="215" t="s">
        <v>11</v>
      </c>
      <c r="F15" s="216" t="s">
        <v>20</v>
      </c>
      <c r="G15" s="217" t="s">
        <v>21</v>
      </c>
      <c r="H15" s="216" t="s">
        <v>11</v>
      </c>
      <c r="I15" s="216" t="s">
        <v>20</v>
      </c>
      <c r="J15" s="217" t="s">
        <v>21</v>
      </c>
      <c r="N15" s="203">
        <v>40364</v>
      </c>
      <c r="Q15" s="23" t="s">
        <v>125</v>
      </c>
    </row>
    <row r="16" spans="1:17" ht="13" thickBot="1">
      <c r="A16" s="218"/>
      <c r="B16" s="219">
        <f>E4*E2</f>
        <v>0</v>
      </c>
      <c r="C16" s="220"/>
      <c r="D16" s="221"/>
      <c r="E16" s="222">
        <f>E5*E2</f>
        <v>0</v>
      </c>
      <c r="F16" s="220"/>
      <c r="G16" s="221"/>
      <c r="H16" s="223"/>
      <c r="I16" s="220"/>
      <c r="J16" s="221"/>
      <c r="N16" s="203">
        <v>40427</v>
      </c>
      <c r="Q16" s="23" t="s">
        <v>125</v>
      </c>
    </row>
    <row r="17" spans="1:20">
      <c r="A17" s="224">
        <v>42175</v>
      </c>
      <c r="B17" s="225">
        <f>B$16</f>
        <v>0</v>
      </c>
      <c r="C17" s="226">
        <f>'Beginning 06-20-15'!E$43</f>
        <v>0</v>
      </c>
      <c r="D17" s="227">
        <f>D16+B17-C17</f>
        <v>0</v>
      </c>
      <c r="E17" s="225">
        <f>E$16</f>
        <v>0</v>
      </c>
      <c r="F17" s="226">
        <f>'Beginning 06-20-15'!E$45</f>
        <v>0</v>
      </c>
      <c r="G17" s="227">
        <f>IUH</f>
        <v>0</v>
      </c>
      <c r="H17" s="225" t="e">
        <f ca="1">'Beginning 06-20-15'!N44</f>
        <v>#NAME?</v>
      </c>
      <c r="I17" s="226">
        <f>'Beginning 06-20-15'!N46</f>
        <v>0</v>
      </c>
      <c r="J17" s="227" t="e">
        <f ca="1">J16+H17-I17</f>
        <v>#NAME?</v>
      </c>
      <c r="N17" s="203">
        <v>40507</v>
      </c>
      <c r="Q17" s="23" t="s">
        <v>125</v>
      </c>
    </row>
    <row r="18" spans="1:20">
      <c r="A18" s="224">
        <v>42190</v>
      </c>
      <c r="B18" s="225">
        <f t="shared" ref="B18:B42" si="0">B$16</f>
        <v>0</v>
      </c>
      <c r="C18" s="226">
        <f>'Beginning 07-05-15'!E$42</f>
        <v>0</v>
      </c>
      <c r="D18" s="227">
        <f t="shared" ref="D18:D28" si="1">D17+B18-C18</f>
        <v>0</v>
      </c>
      <c r="E18" s="225">
        <f t="shared" ref="E18:E42" si="2">E$16</f>
        <v>0</v>
      </c>
      <c r="F18" s="226">
        <f>'Beginning 07-05-15'!E$44</f>
        <v>0</v>
      </c>
      <c r="G18" s="227">
        <f t="shared" ref="G18:G42" si="3">IUH</f>
        <v>0</v>
      </c>
      <c r="H18" s="225" t="e">
        <f ca="1">'Beginning 07-05-15'!N43</f>
        <v>#NAME?</v>
      </c>
      <c r="I18" s="226">
        <f>'Beginning 07-05-15'!N45</f>
        <v>0</v>
      </c>
      <c r="J18" s="227" t="e">
        <f t="shared" ref="J18:J42" ca="1" si="4">J17+H18-I18</f>
        <v>#NAME?</v>
      </c>
      <c r="N18" s="203">
        <v>40508</v>
      </c>
      <c r="Q18" s="23" t="s">
        <v>125</v>
      </c>
      <c r="T18" s="106"/>
    </row>
    <row r="19" spans="1:20">
      <c r="A19" s="224">
        <f t="shared" ref="A19:A42" si="5">A18+14</f>
        <v>42204</v>
      </c>
      <c r="B19" s="225">
        <f t="shared" si="0"/>
        <v>0</v>
      </c>
      <c r="C19" s="226">
        <f>'Beginning 07-19-15'!E$42</f>
        <v>0</v>
      </c>
      <c r="D19" s="227">
        <f t="shared" si="1"/>
        <v>0</v>
      </c>
      <c r="E19" s="225">
        <f t="shared" si="2"/>
        <v>0</v>
      </c>
      <c r="F19" s="226">
        <f>'Beginning 07-19-15'!E$44</f>
        <v>0</v>
      </c>
      <c r="G19" s="227">
        <f t="shared" si="3"/>
        <v>0</v>
      </c>
      <c r="H19" s="225" t="e">
        <f ca="1">'Beginning 07-19-15'!N43</f>
        <v>#NAME?</v>
      </c>
      <c r="I19" s="226">
        <f>'Beginning 07-19-15'!N45</f>
        <v>0</v>
      </c>
      <c r="J19" s="227" t="e">
        <f t="shared" ca="1" si="4"/>
        <v>#NAME?</v>
      </c>
      <c r="N19" s="203">
        <v>40536</v>
      </c>
      <c r="Q19" s="23" t="s">
        <v>125</v>
      </c>
    </row>
    <row r="20" spans="1:20">
      <c r="A20" s="224">
        <f t="shared" si="5"/>
        <v>42218</v>
      </c>
      <c r="B20" s="225">
        <f t="shared" si="0"/>
        <v>0</v>
      </c>
      <c r="C20" s="226">
        <f>'Beginning 08-02-15'!E$42</f>
        <v>0</v>
      </c>
      <c r="D20" s="227">
        <f t="shared" si="1"/>
        <v>0</v>
      </c>
      <c r="E20" s="225">
        <f t="shared" si="2"/>
        <v>0</v>
      </c>
      <c r="F20" s="226">
        <f>'Beginning 08-02-15'!E$44</f>
        <v>0</v>
      </c>
      <c r="G20" s="227">
        <f t="shared" si="3"/>
        <v>0</v>
      </c>
      <c r="H20" s="225" t="e">
        <f ca="1">'Beginning 08-02-15'!N$43</f>
        <v>#NAME?</v>
      </c>
      <c r="I20" s="226">
        <f>'Beginning 08-02-15'!N$45</f>
        <v>0</v>
      </c>
      <c r="J20" s="227" t="e">
        <f t="shared" ca="1" si="4"/>
        <v>#NAME?</v>
      </c>
      <c r="N20" s="203">
        <v>40539</v>
      </c>
      <c r="Q20" s="23" t="s">
        <v>125</v>
      </c>
    </row>
    <row r="21" spans="1:20">
      <c r="A21" s="224">
        <f t="shared" si="5"/>
        <v>42232</v>
      </c>
      <c r="B21" s="225">
        <f t="shared" si="0"/>
        <v>0</v>
      </c>
      <c r="C21" s="226">
        <f>'Beginning 08-16-15'!E$42</f>
        <v>0</v>
      </c>
      <c r="D21" s="227">
        <f t="shared" si="1"/>
        <v>0</v>
      </c>
      <c r="E21" s="225">
        <f t="shared" si="2"/>
        <v>0</v>
      </c>
      <c r="F21" s="226">
        <f>'Beginning 08-16-15'!E$44</f>
        <v>0</v>
      </c>
      <c r="G21" s="227">
        <f t="shared" si="3"/>
        <v>0</v>
      </c>
      <c r="H21" s="225" t="e">
        <f ca="1">'Beginning 08-16-15'!N$43</f>
        <v>#NAME?</v>
      </c>
      <c r="I21" s="226">
        <f>'Beginning 08-16-15'!N$45</f>
        <v>0</v>
      </c>
      <c r="J21" s="227" t="e">
        <f t="shared" ca="1" si="4"/>
        <v>#NAME?</v>
      </c>
      <c r="N21" s="203">
        <v>40540</v>
      </c>
      <c r="Q21" s="23" t="s">
        <v>125</v>
      </c>
    </row>
    <row r="22" spans="1:20">
      <c r="A22" s="224">
        <f t="shared" si="5"/>
        <v>42246</v>
      </c>
      <c r="B22" s="225">
        <f t="shared" si="0"/>
        <v>0</v>
      </c>
      <c r="C22" s="226">
        <f>'Beginning 08-30-15'!E$42</f>
        <v>0</v>
      </c>
      <c r="D22" s="227">
        <f t="shared" si="1"/>
        <v>0</v>
      </c>
      <c r="E22" s="225">
        <f t="shared" si="2"/>
        <v>0</v>
      </c>
      <c r="F22" s="226">
        <f>'Beginning 08-30-15'!E$44</f>
        <v>0</v>
      </c>
      <c r="G22" s="227">
        <f t="shared" si="3"/>
        <v>0</v>
      </c>
      <c r="H22" s="225" t="e">
        <f ca="1">'Beginning 08-30-15'!N$43</f>
        <v>#NAME?</v>
      </c>
      <c r="I22" s="226">
        <f>'Beginning 08-30-15'!N$45</f>
        <v>0</v>
      </c>
      <c r="J22" s="227" t="e">
        <f t="shared" ca="1" si="4"/>
        <v>#NAME?</v>
      </c>
      <c r="N22" s="203">
        <v>40541</v>
      </c>
      <c r="Q22" s="23" t="s">
        <v>125</v>
      </c>
    </row>
    <row r="23" spans="1:20">
      <c r="A23" s="224">
        <f t="shared" si="5"/>
        <v>42260</v>
      </c>
      <c r="B23" s="225">
        <f>B$16</f>
        <v>0</v>
      </c>
      <c r="C23" s="226">
        <f>'Beginning 09-13-15'!E$42</f>
        <v>0</v>
      </c>
      <c r="D23" s="227">
        <f t="shared" si="1"/>
        <v>0</v>
      </c>
      <c r="E23" s="225">
        <f t="shared" si="2"/>
        <v>0</v>
      </c>
      <c r="F23" s="226">
        <f>'Beginning 09-13-15'!E$44</f>
        <v>0</v>
      </c>
      <c r="G23" s="227">
        <f t="shared" si="3"/>
        <v>0</v>
      </c>
      <c r="H23" s="225" t="e">
        <f ca="1">'Beginning 09-13-15'!N$43</f>
        <v>#NAME?</v>
      </c>
      <c r="I23" s="226">
        <f>'Beginning 09-13-15'!N$45</f>
        <v>0</v>
      </c>
      <c r="J23" s="227" t="e">
        <f t="shared" ca="1" si="4"/>
        <v>#NAME?</v>
      </c>
      <c r="N23" s="203">
        <v>40542</v>
      </c>
      <c r="Q23" s="23" t="s">
        <v>125</v>
      </c>
    </row>
    <row r="24" spans="1:20">
      <c r="A24" s="224">
        <f t="shared" si="5"/>
        <v>42274</v>
      </c>
      <c r="B24" s="225">
        <f t="shared" si="0"/>
        <v>0</v>
      </c>
      <c r="C24" s="226">
        <f>'Beginning 9-27-15'!E$42</f>
        <v>0</v>
      </c>
      <c r="D24" s="227">
        <f t="shared" si="1"/>
        <v>0</v>
      </c>
      <c r="E24" s="225">
        <f t="shared" si="2"/>
        <v>0</v>
      </c>
      <c r="F24" s="226">
        <f>'Beginning 9-27-15'!E$44</f>
        <v>0</v>
      </c>
      <c r="G24" s="227">
        <f t="shared" si="3"/>
        <v>0</v>
      </c>
      <c r="H24" s="225" t="e">
        <f ca="1">'Beginning 9-27-15'!N$43</f>
        <v>#NAME?</v>
      </c>
      <c r="I24" s="226">
        <f>'Beginning 9-27-15'!N$45</f>
        <v>0</v>
      </c>
      <c r="J24" s="227" t="e">
        <f t="shared" ca="1" si="4"/>
        <v>#NAME?</v>
      </c>
      <c r="N24" s="203">
        <v>40543</v>
      </c>
      <c r="Q24" s="23" t="s">
        <v>125</v>
      </c>
    </row>
    <row r="25" spans="1:20">
      <c r="A25" s="224">
        <f t="shared" si="5"/>
        <v>42288</v>
      </c>
      <c r="B25" s="225">
        <f t="shared" si="0"/>
        <v>0</v>
      </c>
      <c r="C25" s="226">
        <f>'Beginning 10-11-15'!E$42</f>
        <v>0</v>
      </c>
      <c r="D25" s="227">
        <f t="shared" si="1"/>
        <v>0</v>
      </c>
      <c r="E25" s="225">
        <f t="shared" si="2"/>
        <v>0</v>
      </c>
      <c r="F25" s="226">
        <f>'Beginning 10-11-15'!E$44</f>
        <v>0</v>
      </c>
      <c r="G25" s="227">
        <f t="shared" si="3"/>
        <v>0</v>
      </c>
      <c r="H25" s="225" t="e">
        <f ca="1">'Beginning 10-11-15'!N$43</f>
        <v>#NAME?</v>
      </c>
      <c r="I25" s="226">
        <f>'Beginning 10-11-15'!N$45</f>
        <v>0</v>
      </c>
      <c r="J25" s="227" t="e">
        <f t="shared" ca="1" si="4"/>
        <v>#NAME?</v>
      </c>
    </row>
    <row r="26" spans="1:20">
      <c r="A26" s="224">
        <f t="shared" si="5"/>
        <v>42302</v>
      </c>
      <c r="B26" s="225">
        <f t="shared" si="0"/>
        <v>0</v>
      </c>
      <c r="C26" s="226">
        <f>'Beginning 10-25-15'!E$42</f>
        <v>0</v>
      </c>
      <c r="D26" s="227">
        <f t="shared" si="1"/>
        <v>0</v>
      </c>
      <c r="E26" s="225">
        <f t="shared" si="2"/>
        <v>0</v>
      </c>
      <c r="F26" s="226">
        <f>'Beginning 10-25-15'!E$44</f>
        <v>0</v>
      </c>
      <c r="G26" s="227">
        <f t="shared" si="3"/>
        <v>0</v>
      </c>
      <c r="H26" s="225" t="e">
        <f ca="1">'Beginning 10-25-15'!N$43</f>
        <v>#NAME?</v>
      </c>
      <c r="I26" s="226">
        <f>'Beginning 10-25-15'!N$45</f>
        <v>0</v>
      </c>
      <c r="J26" s="227" t="e">
        <f t="shared" ca="1" si="4"/>
        <v>#NAME?</v>
      </c>
    </row>
    <row r="27" spans="1:20">
      <c r="A27" s="224">
        <f t="shared" si="5"/>
        <v>42316</v>
      </c>
      <c r="B27" s="225">
        <f t="shared" si="0"/>
        <v>0</v>
      </c>
      <c r="C27" s="226">
        <f>'Beginning 11-08-15'!E$42</f>
        <v>0</v>
      </c>
      <c r="D27" s="227">
        <f t="shared" si="1"/>
        <v>0</v>
      </c>
      <c r="E27" s="225">
        <f t="shared" si="2"/>
        <v>0</v>
      </c>
      <c r="F27" s="226">
        <f>'Beginning 11-08-15'!E$44</f>
        <v>0</v>
      </c>
      <c r="G27" s="227">
        <f t="shared" si="3"/>
        <v>0</v>
      </c>
      <c r="H27" s="225" t="e">
        <f ca="1">'Beginning 11-08-15'!N$43</f>
        <v>#NAME?</v>
      </c>
      <c r="I27" s="226">
        <f>'Beginning 11-08-15'!N$45</f>
        <v>0</v>
      </c>
      <c r="J27" s="227" t="e">
        <f t="shared" ca="1" si="4"/>
        <v>#NAME?</v>
      </c>
    </row>
    <row r="28" spans="1:20">
      <c r="A28" s="224">
        <f t="shared" si="5"/>
        <v>42330</v>
      </c>
      <c r="B28" s="225">
        <f t="shared" si="0"/>
        <v>0</v>
      </c>
      <c r="C28" s="226">
        <f>'Beginning 11-22-15'!E$42</f>
        <v>0</v>
      </c>
      <c r="D28" s="227">
        <f t="shared" si="1"/>
        <v>0</v>
      </c>
      <c r="E28" s="225">
        <f t="shared" si="2"/>
        <v>0</v>
      </c>
      <c r="F28" s="226">
        <f>'Beginning 11-22-15'!E$44</f>
        <v>0</v>
      </c>
      <c r="G28" s="227">
        <f t="shared" si="3"/>
        <v>0</v>
      </c>
      <c r="H28" s="225" t="e">
        <f ca="1">'Beginning 11-22-15'!N$43</f>
        <v>#NAME?</v>
      </c>
      <c r="I28" s="226">
        <f>'Beginning 11-22-15'!N$45</f>
        <v>0</v>
      </c>
      <c r="J28" s="227" t="e">
        <f t="shared" ca="1" si="4"/>
        <v>#NAME?</v>
      </c>
    </row>
    <row r="29" spans="1:20">
      <c r="A29" s="224">
        <f t="shared" si="5"/>
        <v>42344</v>
      </c>
      <c r="B29" s="225">
        <f t="shared" si="0"/>
        <v>0</v>
      </c>
      <c r="C29" s="226">
        <f>'Beginning 12-06-15'!E$42</f>
        <v>0</v>
      </c>
      <c r="D29" s="227">
        <f>D28+B29-C29</f>
        <v>0</v>
      </c>
      <c r="E29" s="225">
        <f t="shared" si="2"/>
        <v>0</v>
      </c>
      <c r="F29" s="226">
        <f>'Beginning 12-06-15'!E$44</f>
        <v>0</v>
      </c>
      <c r="G29" s="227">
        <f t="shared" si="3"/>
        <v>0</v>
      </c>
      <c r="H29" s="225" t="e">
        <f ca="1">'Beginning 12-06-15'!N$43</f>
        <v>#NAME?</v>
      </c>
      <c r="I29" s="226">
        <f>'Beginning 12-06-15'!N$45</f>
        <v>0</v>
      </c>
      <c r="J29" s="227" t="e">
        <f t="shared" ca="1" si="4"/>
        <v>#NAME?</v>
      </c>
    </row>
    <row r="30" spans="1:20">
      <c r="A30" s="224">
        <f t="shared" si="5"/>
        <v>42358</v>
      </c>
      <c r="B30" s="225">
        <f t="shared" si="0"/>
        <v>0</v>
      </c>
      <c r="C30" s="226">
        <f>'Beginning 12-20-15'!E$42</f>
        <v>0</v>
      </c>
      <c r="D30" s="227">
        <f t="shared" ref="D30:D42" si="6">D29+B30-C30</f>
        <v>0</v>
      </c>
      <c r="E30" s="225">
        <f t="shared" si="2"/>
        <v>0</v>
      </c>
      <c r="F30" s="226">
        <f>'Beginning 12-20-15'!E$44</f>
        <v>0</v>
      </c>
      <c r="G30" s="227">
        <f t="shared" si="3"/>
        <v>0</v>
      </c>
      <c r="H30" s="225" t="e">
        <f ca="1">'Beginning 12-20-15'!N$43</f>
        <v>#NAME?</v>
      </c>
      <c r="I30" s="226">
        <f>'Beginning 12-20-15'!N$45</f>
        <v>0</v>
      </c>
      <c r="J30" s="227" t="e">
        <f t="shared" ca="1" si="4"/>
        <v>#NAME?</v>
      </c>
    </row>
    <row r="31" spans="1:20">
      <c r="A31" s="224">
        <f t="shared" si="5"/>
        <v>42372</v>
      </c>
      <c r="B31" s="225">
        <f t="shared" si="0"/>
        <v>0</v>
      </c>
      <c r="C31" s="226">
        <f>'Beginning 01-03-16'!E$42</f>
        <v>0</v>
      </c>
      <c r="D31" s="227">
        <f t="shared" si="6"/>
        <v>0</v>
      </c>
      <c r="E31" s="225">
        <f t="shared" si="2"/>
        <v>0</v>
      </c>
      <c r="F31" s="226">
        <f>'Beginning 01-03-16'!E$44</f>
        <v>0</v>
      </c>
      <c r="G31" s="227">
        <f t="shared" si="3"/>
        <v>0</v>
      </c>
      <c r="H31" s="225" t="e">
        <f ca="1">'Beginning 01-03-16'!N$43</f>
        <v>#NAME?</v>
      </c>
      <c r="I31" s="226">
        <f>'Beginning 01-03-16'!N$45</f>
        <v>0</v>
      </c>
      <c r="J31" s="227" t="e">
        <f t="shared" ca="1" si="4"/>
        <v>#NAME?</v>
      </c>
    </row>
    <row r="32" spans="1:20">
      <c r="A32" s="224">
        <f t="shared" si="5"/>
        <v>42386</v>
      </c>
      <c r="B32" s="225">
        <f t="shared" si="0"/>
        <v>0</v>
      </c>
      <c r="C32" s="226">
        <f>'Beginning 01-17-16'!E$42</f>
        <v>0</v>
      </c>
      <c r="D32" s="227">
        <f t="shared" si="6"/>
        <v>0</v>
      </c>
      <c r="E32" s="225">
        <f t="shared" si="2"/>
        <v>0</v>
      </c>
      <c r="F32" s="226">
        <f>'Beginning 01-17-16'!E$44</f>
        <v>0</v>
      </c>
      <c r="G32" s="227">
        <f t="shared" si="3"/>
        <v>0</v>
      </c>
      <c r="H32" s="225" t="e">
        <f ca="1">'Beginning 01-17-16'!N$43</f>
        <v>#NAME?</v>
      </c>
      <c r="I32" s="226">
        <f>'Beginning 01-17-16'!N$45</f>
        <v>0</v>
      </c>
      <c r="J32" s="227" t="e">
        <f t="shared" ca="1" si="4"/>
        <v>#NAME?</v>
      </c>
    </row>
    <row r="33" spans="1:20">
      <c r="A33" s="224">
        <f t="shared" si="5"/>
        <v>42400</v>
      </c>
      <c r="B33" s="225">
        <f t="shared" si="0"/>
        <v>0</v>
      </c>
      <c r="C33" s="226">
        <f>'Beginning 01-31-16'!E$42</f>
        <v>0</v>
      </c>
      <c r="D33" s="227">
        <f t="shared" si="6"/>
        <v>0</v>
      </c>
      <c r="E33" s="225">
        <f t="shared" si="2"/>
        <v>0</v>
      </c>
      <c r="F33" s="226">
        <f>'Beginning 01-31-16'!E$44</f>
        <v>0</v>
      </c>
      <c r="G33" s="227">
        <f t="shared" si="3"/>
        <v>0</v>
      </c>
      <c r="H33" s="225" t="e">
        <f ca="1">'Beginning 01-31-16'!N$43</f>
        <v>#NAME?</v>
      </c>
      <c r="I33" s="226">
        <f>'Beginning 01-31-16'!N$45</f>
        <v>0</v>
      </c>
      <c r="J33" s="227" t="e">
        <f t="shared" ca="1" si="4"/>
        <v>#NAME?</v>
      </c>
    </row>
    <row r="34" spans="1:20">
      <c r="A34" s="224">
        <f t="shared" si="5"/>
        <v>42414</v>
      </c>
      <c r="B34" s="225">
        <f t="shared" si="0"/>
        <v>0</v>
      </c>
      <c r="C34" s="226">
        <f>'Beginning 02-14-16'!E$42</f>
        <v>0</v>
      </c>
      <c r="D34" s="227">
        <f t="shared" si="6"/>
        <v>0</v>
      </c>
      <c r="E34" s="225">
        <f t="shared" si="2"/>
        <v>0</v>
      </c>
      <c r="F34" s="226">
        <f>'Beginning 02-14-16'!E$44</f>
        <v>0</v>
      </c>
      <c r="G34" s="227">
        <f t="shared" si="3"/>
        <v>0</v>
      </c>
      <c r="H34" s="225" t="e">
        <f ca="1">'Beginning 02-14-16'!N$43</f>
        <v>#NAME?</v>
      </c>
      <c r="I34" s="226">
        <f>'Beginning 02-14-16'!N$45</f>
        <v>0</v>
      </c>
      <c r="J34" s="227" t="e">
        <f t="shared" ca="1" si="4"/>
        <v>#NAME?</v>
      </c>
    </row>
    <row r="35" spans="1:20">
      <c r="A35" s="224">
        <f t="shared" si="5"/>
        <v>42428</v>
      </c>
      <c r="B35" s="225">
        <f t="shared" si="0"/>
        <v>0</v>
      </c>
      <c r="C35" s="226">
        <f>'Beginning 02-28-16'!E$42</f>
        <v>0</v>
      </c>
      <c r="D35" s="227">
        <f t="shared" si="6"/>
        <v>0</v>
      </c>
      <c r="E35" s="225">
        <f t="shared" si="2"/>
        <v>0</v>
      </c>
      <c r="F35" s="226">
        <f>'Beginning 02-28-16'!E$44</f>
        <v>0</v>
      </c>
      <c r="G35" s="227">
        <f t="shared" si="3"/>
        <v>0</v>
      </c>
      <c r="H35" s="225" t="e">
        <f ca="1">'Beginning 02-28-16'!N$43</f>
        <v>#NAME?</v>
      </c>
      <c r="I35" s="226">
        <f>'Beginning 02-28-16'!N$45</f>
        <v>0</v>
      </c>
      <c r="J35" s="227" t="e">
        <f t="shared" ca="1" si="4"/>
        <v>#NAME?</v>
      </c>
    </row>
    <row r="36" spans="1:20">
      <c r="A36" s="224">
        <f t="shared" si="5"/>
        <v>42442</v>
      </c>
      <c r="B36" s="225">
        <f t="shared" si="0"/>
        <v>0</v>
      </c>
      <c r="C36" s="226">
        <f>'Beginning 03-13-16'!E$42</f>
        <v>0</v>
      </c>
      <c r="D36" s="227">
        <f t="shared" si="6"/>
        <v>0</v>
      </c>
      <c r="E36" s="225">
        <f t="shared" si="2"/>
        <v>0</v>
      </c>
      <c r="F36" s="226">
        <f>'Beginning 03-13-16'!E$44</f>
        <v>0</v>
      </c>
      <c r="G36" s="227">
        <f t="shared" si="3"/>
        <v>0</v>
      </c>
      <c r="H36" s="225" t="e">
        <f ca="1">'Beginning 03-13-16'!N$43</f>
        <v>#NAME?</v>
      </c>
      <c r="I36" s="226">
        <f>'Beginning 03-13-16'!N$45</f>
        <v>0</v>
      </c>
      <c r="J36" s="227" t="e">
        <f t="shared" ca="1" si="4"/>
        <v>#NAME?</v>
      </c>
      <c r="T36" s="106"/>
    </row>
    <row r="37" spans="1:20">
      <c r="A37" s="224">
        <f t="shared" si="5"/>
        <v>42456</v>
      </c>
      <c r="B37" s="225">
        <f t="shared" si="0"/>
        <v>0</v>
      </c>
      <c r="C37" s="226">
        <f>'Beginning 03-27-16'!E$42</f>
        <v>0</v>
      </c>
      <c r="D37" s="227">
        <f t="shared" si="6"/>
        <v>0</v>
      </c>
      <c r="E37" s="225">
        <f t="shared" si="2"/>
        <v>0</v>
      </c>
      <c r="F37" s="226">
        <f>'Beginning 03-27-16'!E$44</f>
        <v>0</v>
      </c>
      <c r="G37" s="227">
        <f t="shared" si="3"/>
        <v>0</v>
      </c>
      <c r="H37" s="225" t="e">
        <f ca="1">'Beginning 03-27-16'!N$43</f>
        <v>#NAME?</v>
      </c>
      <c r="I37" s="226">
        <f>'Beginning 03-27-16'!N$45</f>
        <v>0</v>
      </c>
      <c r="J37" s="227" t="e">
        <f t="shared" ca="1" si="4"/>
        <v>#NAME?</v>
      </c>
    </row>
    <row r="38" spans="1:20">
      <c r="A38" s="224">
        <f t="shared" si="5"/>
        <v>42470</v>
      </c>
      <c r="B38" s="225">
        <f t="shared" si="0"/>
        <v>0</v>
      </c>
      <c r="C38" s="226">
        <f>'Beginning 04-10-16'!E$42</f>
        <v>0</v>
      </c>
      <c r="D38" s="227">
        <f t="shared" si="6"/>
        <v>0</v>
      </c>
      <c r="E38" s="225">
        <f t="shared" si="2"/>
        <v>0</v>
      </c>
      <c r="F38" s="226">
        <f>'Beginning 04-10-16'!E$44</f>
        <v>0</v>
      </c>
      <c r="G38" s="227">
        <f t="shared" si="3"/>
        <v>0</v>
      </c>
      <c r="H38" s="225" t="e">
        <f ca="1">'Beginning 04-10-16'!N$43</f>
        <v>#NAME?</v>
      </c>
      <c r="I38" s="226">
        <f>'Beginning 04-10-16'!N$45</f>
        <v>0</v>
      </c>
      <c r="J38" s="227" t="e">
        <f t="shared" ca="1" si="4"/>
        <v>#NAME?</v>
      </c>
    </row>
    <row r="39" spans="1:20">
      <c r="A39" s="224">
        <f t="shared" si="5"/>
        <v>42484</v>
      </c>
      <c r="B39" s="225">
        <f t="shared" si="0"/>
        <v>0</v>
      </c>
      <c r="C39" s="226">
        <f>'Beginning 04-24-16'!E$42</f>
        <v>0</v>
      </c>
      <c r="D39" s="227">
        <f t="shared" si="6"/>
        <v>0</v>
      </c>
      <c r="E39" s="225">
        <f t="shared" si="2"/>
        <v>0</v>
      </c>
      <c r="F39" s="226">
        <f>'Beginning 04-24-16'!E$44</f>
        <v>0</v>
      </c>
      <c r="G39" s="227">
        <f t="shared" si="3"/>
        <v>0</v>
      </c>
      <c r="H39" s="225" t="e">
        <f ca="1">'Beginning 04-24-16'!N$43</f>
        <v>#NAME?</v>
      </c>
      <c r="I39" s="226">
        <f>'Beginning 04-24-16'!N$45</f>
        <v>0</v>
      </c>
      <c r="J39" s="227" t="e">
        <f t="shared" ca="1" si="4"/>
        <v>#NAME?</v>
      </c>
    </row>
    <row r="40" spans="1:20">
      <c r="A40" s="224">
        <f t="shared" si="5"/>
        <v>42498</v>
      </c>
      <c r="B40" s="225">
        <f t="shared" si="0"/>
        <v>0</v>
      </c>
      <c r="C40" s="226">
        <f>'Beginning 05-08-16'!E$42</f>
        <v>0</v>
      </c>
      <c r="D40" s="227">
        <f t="shared" si="6"/>
        <v>0</v>
      </c>
      <c r="E40" s="225">
        <f t="shared" si="2"/>
        <v>0</v>
      </c>
      <c r="F40" s="226">
        <f>'Beginning 05-08-16'!E$44</f>
        <v>0</v>
      </c>
      <c r="G40" s="227">
        <f t="shared" si="3"/>
        <v>0</v>
      </c>
      <c r="H40" s="225" t="e">
        <f ca="1">'Beginning 05-08-16'!N$43</f>
        <v>#NAME?</v>
      </c>
      <c r="I40" s="226">
        <f>'Beginning 05-08-16'!N$45</f>
        <v>0</v>
      </c>
      <c r="J40" s="227" t="e">
        <f t="shared" ca="1" si="4"/>
        <v>#NAME?</v>
      </c>
    </row>
    <row r="41" spans="1:20">
      <c r="A41" s="224">
        <f t="shared" si="5"/>
        <v>42512</v>
      </c>
      <c r="B41" s="225">
        <f t="shared" si="0"/>
        <v>0</v>
      </c>
      <c r="C41" s="226">
        <f>'Beginning 05-22-16'!E$42</f>
        <v>0</v>
      </c>
      <c r="D41" s="227">
        <f t="shared" si="6"/>
        <v>0</v>
      </c>
      <c r="E41" s="225">
        <f t="shared" si="2"/>
        <v>0</v>
      </c>
      <c r="F41" s="226">
        <f>'Beginning 05-22-16'!E$44</f>
        <v>0</v>
      </c>
      <c r="G41" s="227">
        <f t="shared" si="3"/>
        <v>0</v>
      </c>
      <c r="H41" s="225" t="e">
        <f ca="1">'Beginning 05-22-16'!N$43</f>
        <v>#NAME?</v>
      </c>
      <c r="I41" s="226">
        <f>'Beginning 05-22-16'!N$45</f>
        <v>0</v>
      </c>
      <c r="J41" s="227" t="e">
        <f t="shared" ca="1" si="4"/>
        <v>#NAME?</v>
      </c>
    </row>
    <row r="42" spans="1:20">
      <c r="A42" s="224">
        <f t="shared" si="5"/>
        <v>42526</v>
      </c>
      <c r="B42" s="225">
        <f t="shared" si="0"/>
        <v>0</v>
      </c>
      <c r="C42" s="226">
        <f>'Beginning 06-05-16'!E$42</f>
        <v>0</v>
      </c>
      <c r="D42" s="227">
        <f t="shared" si="6"/>
        <v>0</v>
      </c>
      <c r="E42" s="225">
        <f t="shared" si="2"/>
        <v>0</v>
      </c>
      <c r="F42" s="226">
        <f>'Beginning 06-05-16'!E$44</f>
        <v>0</v>
      </c>
      <c r="G42" s="227">
        <f t="shared" si="3"/>
        <v>0</v>
      </c>
      <c r="H42" s="225" t="e">
        <f ca="1">'Beginning 06-05-16'!N$43</f>
        <v>#NAME?</v>
      </c>
      <c r="I42" s="226">
        <f>'Beginning 06-05-16'!N$45</f>
        <v>0</v>
      </c>
      <c r="J42" s="227" t="e">
        <f t="shared" ca="1" si="4"/>
        <v>#NAME?</v>
      </c>
    </row>
    <row r="43" spans="1:20">
      <c r="A43" s="224"/>
      <c r="B43" s="228"/>
      <c r="C43" s="114"/>
      <c r="D43" s="229"/>
      <c r="E43" s="228"/>
      <c r="F43" s="114"/>
      <c r="G43" s="229"/>
      <c r="H43" s="228"/>
      <c r="I43" s="114"/>
      <c r="J43" s="229"/>
    </row>
    <row r="44" spans="1:20">
      <c r="A44" s="224"/>
      <c r="B44" s="228"/>
      <c r="C44" s="114"/>
      <c r="D44" s="229"/>
      <c r="E44" s="228"/>
      <c r="F44" s="114"/>
      <c r="G44" s="229"/>
      <c r="H44" s="228"/>
      <c r="I44" s="114"/>
      <c r="J44" s="229"/>
    </row>
    <row r="45" spans="1:20">
      <c r="A45" s="224"/>
      <c r="B45" s="228"/>
      <c r="C45" s="114"/>
      <c r="D45" s="229"/>
      <c r="E45" s="228"/>
      <c r="F45" s="114"/>
      <c r="G45" s="229"/>
      <c r="H45" s="228"/>
      <c r="I45" s="114"/>
      <c r="J45" s="229"/>
    </row>
    <row r="46" spans="1:20" ht="13" thickBot="1">
      <c r="A46" s="230"/>
      <c r="B46" s="231"/>
      <c r="C46" s="232"/>
      <c r="D46" s="233"/>
      <c r="E46" s="231"/>
      <c r="F46" s="232"/>
      <c r="G46" s="233"/>
      <c r="H46" s="231"/>
      <c r="I46" s="232"/>
      <c r="J46" s="233"/>
    </row>
    <row r="48" spans="1:20">
      <c r="B48" s="3" t="s">
        <v>109</v>
      </c>
      <c r="E48" s="3" t="s">
        <v>110</v>
      </c>
      <c r="H48" s="3" t="s">
        <v>111</v>
      </c>
    </row>
    <row r="49" spans="1:8" ht="13" thickBot="1">
      <c r="B49" s="293" t="s">
        <v>136</v>
      </c>
      <c r="C49" s="293"/>
      <c r="D49" s="293"/>
      <c r="E49" s="293"/>
      <c r="F49" s="293"/>
      <c r="G49" s="293"/>
      <c r="H49" s="293"/>
    </row>
    <row r="50" spans="1:8" ht="13" thickBot="1">
      <c r="B50" s="234"/>
      <c r="E50" s="234"/>
      <c r="H50" s="234"/>
    </row>
    <row r="51" spans="1:8">
      <c r="B51" s="293" t="s">
        <v>108</v>
      </c>
      <c r="C51" s="293"/>
      <c r="D51" s="293"/>
      <c r="E51" s="293"/>
      <c r="F51" s="293"/>
      <c r="G51" s="293"/>
      <c r="H51" s="293"/>
    </row>
    <row r="52" spans="1:8" ht="13" thickBot="1">
      <c r="B52" s="293"/>
      <c r="C52" s="293"/>
      <c r="D52" s="293"/>
      <c r="E52" s="293"/>
      <c r="F52" s="293"/>
      <c r="G52" s="293"/>
      <c r="H52" s="293"/>
    </row>
    <row r="53" spans="1:8" ht="13" thickBot="1">
      <c r="A53" s="235" t="s">
        <v>107</v>
      </c>
      <c r="B53" s="234"/>
      <c r="E53" s="234"/>
      <c r="H53" s="234"/>
    </row>
    <row r="55" spans="1:8" ht="13" thickBot="1">
      <c r="B55" s="293" t="s">
        <v>137</v>
      </c>
      <c r="C55" s="293"/>
      <c r="D55" s="293"/>
      <c r="E55" s="293"/>
      <c r="F55" s="293"/>
      <c r="G55" s="293"/>
      <c r="H55" s="293"/>
    </row>
    <row r="56" spans="1:8" ht="13" thickBot="1">
      <c r="A56" s="235" t="s">
        <v>112</v>
      </c>
      <c r="B56" s="234"/>
      <c r="E56" s="234"/>
      <c r="H56" s="234"/>
    </row>
    <row r="58" spans="1:8" ht="13" thickBot="1"/>
    <row r="59" spans="1:8" ht="13" thickBot="1">
      <c r="B59" s="19">
        <f>B50+B53-B56</f>
        <v>0</v>
      </c>
      <c r="E59" s="19">
        <f>E50+E53-E56</f>
        <v>0</v>
      </c>
      <c r="H59" s="19">
        <f>SUM(H50+H53-H56)</f>
        <v>0</v>
      </c>
    </row>
    <row r="60" spans="1:8">
      <c r="B60" s="290" t="s">
        <v>117</v>
      </c>
      <c r="C60" s="290"/>
      <c r="D60" s="290"/>
      <c r="E60" s="290"/>
      <c r="F60" s="290"/>
      <c r="G60" s="290"/>
      <c r="H60" s="290"/>
    </row>
    <row r="388" spans="2:2">
      <c r="B388" s="3" t="s">
        <v>28</v>
      </c>
    </row>
  </sheetData>
  <mergeCells count="6">
    <mergeCell ref="H14:I14"/>
    <mergeCell ref="F2:H2"/>
    <mergeCell ref="B60:H60"/>
    <mergeCell ref="B49:H49"/>
    <mergeCell ref="B51:H52"/>
    <mergeCell ref="B55:H55"/>
  </mergeCells>
  <phoneticPr fontId="0" type="noConversion"/>
  <pageMargins left="0.25" right="0.25" top="0.25" bottom="0.25" header="0.5" footer="0.5"/>
  <pageSetup scale="95" orientation="portrait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3" name="Button 3">
              <controlPr defaultSize="0" print="0" autoFill="0" autoPict="0" macro="[0]!SetHolidays">
                <anchor moveWithCells="1" sizeWithCells="1">
                  <from>
                    <xdr:col>12</xdr:col>
                    <xdr:colOff>25400</xdr:colOff>
                    <xdr:row>13</xdr:row>
                    <xdr:rowOff>25400</xdr:rowOff>
                  </from>
                  <to>
                    <xdr:col>12</xdr:col>
                    <xdr:colOff>596900</xdr:colOff>
                    <xdr:row>15</xdr:row>
                    <xdr:rowOff>25400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8" r:id="rId4" name="Button 10">
              <controlPr defaultSize="0" print="0" autoFill="0" autoPict="0" macro="[0]!protectAll">
                <anchor moveWithCells="1" sizeWithCells="1">
                  <from>
                    <xdr:col>13</xdr:col>
                    <xdr:colOff>25400</xdr:colOff>
                    <xdr:row>8</xdr:row>
                    <xdr:rowOff>25400</xdr:rowOff>
                  </from>
                  <to>
                    <xdr:col>13</xdr:col>
                    <xdr:colOff>596900</xdr:colOff>
                    <xdr:row>9</xdr:row>
                    <xdr:rowOff>63500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59" r:id="rId5" name="Button 11">
              <controlPr defaultSize="0" print="0" autoFill="0" autoPict="0" macro="[0]!UnprotectAll">
                <anchor moveWithCells="1" sizeWithCells="1">
                  <from>
                    <xdr:col>13</xdr:col>
                    <xdr:colOff>25400</xdr:colOff>
                    <xdr:row>6</xdr:row>
                    <xdr:rowOff>25400</xdr:rowOff>
                  </from>
                  <to>
                    <xdr:col>13</xdr:col>
                    <xdr:colOff>596900</xdr:colOff>
                    <xdr:row>7</xdr:row>
                    <xdr:rowOff>25400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pageSetUpPr fitToPage="1"/>
  </sheetPr>
  <dimension ref="A1:DB159"/>
  <sheetViews>
    <sheetView workbookViewId="0">
      <selection activeCell="Z29" sqref="Z29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42274</v>
      </c>
      <c r="D4" s="316"/>
      <c r="E4" s="194" t="s">
        <v>31</v>
      </c>
      <c r="F4" s="38"/>
      <c r="G4" s="315">
        <f>START_DATE+13</f>
        <v>42287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115.73990417522245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42274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42275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42276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42277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42278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42279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42280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42281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42282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42283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42284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42285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42286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42287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09-13-15'!N46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pageSetUpPr fitToPage="1"/>
  </sheetPr>
  <dimension ref="A1:DB159"/>
  <sheetViews>
    <sheetView workbookViewId="0">
      <selection activeCell="Z15" sqref="Z15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42288</v>
      </c>
      <c r="D4" s="316"/>
      <c r="E4" s="194" t="s">
        <v>31</v>
      </c>
      <c r="F4" s="38"/>
      <c r="G4" s="315">
        <f>START_DATE+13</f>
        <v>42301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115.77823408624229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42288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42289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42290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42291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42292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42293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42294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42295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42296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42297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42298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42299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42300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42301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9-27-15'!N46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pageSetUpPr fitToPage="1"/>
  </sheetPr>
  <dimension ref="A1:DB159"/>
  <sheetViews>
    <sheetView workbookViewId="0">
      <selection activeCell="Z31" sqref="Z31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42302</v>
      </c>
      <c r="D4" s="316"/>
      <c r="E4" s="194" t="s">
        <v>31</v>
      </c>
      <c r="F4" s="38"/>
      <c r="G4" s="315">
        <f>START_DATE+13</f>
        <v>42315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115.81656399726215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42302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42303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42304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42305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42306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42307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42308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42309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42310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42311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42312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42313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42314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42315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10-11-15'!N46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pageSetUpPr fitToPage="1"/>
  </sheetPr>
  <dimension ref="A1:DB159"/>
  <sheetViews>
    <sheetView workbookViewId="0">
      <selection activeCell="Z24" sqref="Z24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42316</v>
      </c>
      <c r="D4" s="316"/>
      <c r="E4" s="194" t="s">
        <v>31</v>
      </c>
      <c r="F4" s="38"/>
      <c r="G4" s="315">
        <f>START_DATE+13</f>
        <v>42329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115.85489390828199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42316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42317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42318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42319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42320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42321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42322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42323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42324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42325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42326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42327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274">
        <f t="shared" si="4"/>
        <v>42328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277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274">
        <f t="shared" si="4"/>
        <v>42329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275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10-25-15'!N46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pageSetUpPr fitToPage="1"/>
  </sheetPr>
  <dimension ref="A1:DB159"/>
  <sheetViews>
    <sheetView topLeftCell="A4" workbookViewId="0">
      <selection activeCell="Z17" sqref="Z17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42330</v>
      </c>
      <c r="D4" s="316"/>
      <c r="E4" s="194" t="s">
        <v>31</v>
      </c>
      <c r="F4" s="38"/>
      <c r="G4" s="315">
        <f>START_DATE+13</f>
        <v>42343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115.89322381930185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42330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42331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42332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42333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267">
        <f t="shared" si="1"/>
        <v>42334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268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267">
        <f t="shared" si="1"/>
        <v>42335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268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274">
        <f t="shared" si="1"/>
        <v>42336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275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42337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42338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42339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42340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42341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42342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42343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11-08-15'!N46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pageSetUpPr fitToPage="1"/>
  </sheetPr>
  <dimension ref="A1:DB159"/>
  <sheetViews>
    <sheetView workbookViewId="0">
      <selection activeCell="Q60" sqref="Q60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42344</v>
      </c>
      <c r="D4" s="316"/>
      <c r="E4" s="194" t="s">
        <v>31</v>
      </c>
      <c r="F4" s="38"/>
      <c r="G4" s="315">
        <f>START_DATE+13</f>
        <v>42357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115.9315537303217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42344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42345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42346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42347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42348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42349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42350</v>
      </c>
      <c r="B15" s="64" t="s">
        <v>48</v>
      </c>
      <c r="C15" s="136"/>
      <c r="D15" s="13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42351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42352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42353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42354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42355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42356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274">
        <f t="shared" si="4"/>
        <v>42357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275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11-22-15'!N46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pageSetUpPr fitToPage="1"/>
  </sheetPr>
  <dimension ref="A1:DB159"/>
  <sheetViews>
    <sheetView workbookViewId="0">
      <selection activeCell="Y27" sqref="Y27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42358</v>
      </c>
      <c r="D4" s="316"/>
      <c r="E4" s="194" t="s">
        <v>31</v>
      </c>
      <c r="F4" s="38"/>
      <c r="G4" s="315">
        <f>START_DATE+13</f>
        <v>42371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115.96988364134155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42358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42359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s="284" customFormat="1" ht="14" customHeight="1">
      <c r="A11" s="50">
        <f t="shared" si="1"/>
        <v>42360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283"/>
      <c r="AG11" s="58"/>
      <c r="AH11" s="58"/>
      <c r="AI11" s="58"/>
      <c r="AJ11" s="58"/>
      <c r="AK11" s="58"/>
      <c r="AL11" s="58"/>
      <c r="AM11" s="58"/>
      <c r="AN11" s="58"/>
      <c r="AO11" s="58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5"/>
      <c r="CB11" s="285"/>
      <c r="CC11" s="285"/>
      <c r="CD11" s="285"/>
      <c r="CE11" s="285"/>
      <c r="CF11" s="285"/>
      <c r="CG11" s="285"/>
      <c r="CH11" s="285"/>
      <c r="CI11" s="285"/>
      <c r="CJ11" s="285"/>
      <c r="CK11" s="285"/>
      <c r="CL11" s="285"/>
      <c r="CM11" s="285"/>
      <c r="CN11" s="285"/>
      <c r="CO11" s="285"/>
      <c r="CP11" s="285"/>
      <c r="CQ11" s="285"/>
      <c r="CR11" s="285"/>
      <c r="CS11" s="285"/>
      <c r="CT11" s="285"/>
      <c r="CU11" s="285"/>
      <c r="CV11" s="285"/>
      <c r="CW11" s="285"/>
      <c r="CX11" s="285"/>
      <c r="CY11" s="285"/>
      <c r="CZ11" s="285"/>
      <c r="DA11" s="285"/>
      <c r="DB11" s="285"/>
    </row>
    <row r="12" spans="1:106" s="284" customFormat="1" ht="14" customHeight="1">
      <c r="A12" s="50">
        <f t="shared" si="1"/>
        <v>42361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283"/>
      <c r="AG12" s="58"/>
      <c r="AH12" s="58"/>
      <c r="AI12" s="58"/>
      <c r="AJ12" s="58"/>
      <c r="AK12" s="58"/>
      <c r="AL12" s="58"/>
      <c r="AM12" s="58"/>
      <c r="AN12" s="58"/>
      <c r="AO12" s="58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  <c r="CY12" s="285"/>
      <c r="CZ12" s="285"/>
      <c r="DA12" s="285"/>
      <c r="DB12" s="285"/>
    </row>
    <row r="13" spans="1:106" ht="14" customHeight="1">
      <c r="A13" s="137">
        <f t="shared" si="1"/>
        <v>42362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138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137">
        <f t="shared" si="1"/>
        <v>42363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138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274">
        <f t="shared" si="1"/>
        <v>42364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275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42365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267">
        <f t="shared" ref="A28:A33" si="4">A27+1</f>
        <v>42366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268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267">
        <f t="shared" si="4"/>
        <v>42367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281"/>
      <c r="K29" s="60"/>
      <c r="L29" s="281"/>
      <c r="M29" s="61"/>
      <c r="N29" s="54"/>
      <c r="O29" s="268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267">
        <f t="shared" si="4"/>
        <v>42368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268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279">
        <f t="shared" si="4"/>
        <v>42369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280"/>
      <c r="K31" s="60"/>
      <c r="L31" s="28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267">
        <f t="shared" si="4"/>
        <v>42370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268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274">
        <f t="shared" si="4"/>
        <v>42371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287"/>
      <c r="K33" s="66"/>
      <c r="L33" s="287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12-06-15'!N46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pageSetUpPr fitToPage="1"/>
  </sheetPr>
  <dimension ref="A1:DB159"/>
  <sheetViews>
    <sheetView topLeftCell="A7" workbookViewId="0">
      <selection activeCell="Y31" sqref="Y31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42372</v>
      </c>
      <c r="D4" s="316"/>
      <c r="E4" s="194" t="s">
        <v>31</v>
      </c>
      <c r="F4" s="38"/>
      <c r="G4" s="315">
        <f>START_DATE+13</f>
        <v>42385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116.0082135523614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42372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42373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42374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42375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42376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42377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42378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42379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42380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274">
        <f t="shared" si="4"/>
        <v>42381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277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42382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42383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42384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42385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12-20-15'!N46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>
    <pageSetUpPr fitToPage="1"/>
  </sheetPr>
  <dimension ref="A1:DB159"/>
  <sheetViews>
    <sheetView workbookViewId="0">
      <selection activeCell="Y15" sqref="Y15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42386</v>
      </c>
      <c r="D4" s="316"/>
      <c r="E4" s="194" t="s">
        <v>31</v>
      </c>
      <c r="F4" s="38"/>
      <c r="G4" s="315">
        <f>START_DATE+13</f>
        <v>42399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116.04654346338124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42386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267">
        <f t="shared" ref="A10:A15" si="1">A9+1</f>
        <v>42387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268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274">
        <f t="shared" si="1"/>
        <v>42388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277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42389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42390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42391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42392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42393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42394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42395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42396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42397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42398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42399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01-03-16'!N46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>
    <pageSetUpPr fitToPage="1"/>
  </sheetPr>
  <dimension ref="A1:DB159"/>
  <sheetViews>
    <sheetView workbookViewId="0">
      <selection activeCell="C5" sqref="C5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42400</v>
      </c>
      <c r="D4" s="316"/>
      <c r="E4" s="194" t="s">
        <v>31</v>
      </c>
      <c r="F4" s="38"/>
      <c r="G4" s="315">
        <f>START_DATE+13</f>
        <v>42413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116.0848733744011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42400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42401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42402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42403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42404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42405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42406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42407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42408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42409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42410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42411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42412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42413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01-17-16'!N46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W404"/>
  <sheetViews>
    <sheetView workbookViewId="0">
      <selection activeCell="B13" sqref="B13"/>
    </sheetView>
  </sheetViews>
  <sheetFormatPr baseColWidth="10" defaultColWidth="9.1640625" defaultRowHeight="12" x14ac:dyDescent="0"/>
  <cols>
    <col min="1" max="1" width="21" style="23" customWidth="1"/>
    <col min="2" max="2" width="11.6640625" style="23" bestFit="1" customWidth="1"/>
    <col min="3" max="3" width="9.1640625" style="23"/>
    <col min="4" max="4" width="9.5" style="23" customWidth="1"/>
    <col min="5" max="10" width="9.1640625" style="23"/>
    <col min="11" max="11" width="4.5" style="23" customWidth="1"/>
    <col min="12" max="16384" width="9.1640625" style="23"/>
  </cols>
  <sheetData>
    <row r="1" spans="1:16" ht="21">
      <c r="A1" s="236" t="s">
        <v>129</v>
      </c>
      <c r="B1" s="296"/>
      <c r="C1" s="296"/>
      <c r="D1" s="296"/>
      <c r="F1" s="3"/>
      <c r="I1" s="237"/>
    </row>
    <row r="2" spans="1:16" ht="21">
      <c r="A2" s="236" t="s">
        <v>130</v>
      </c>
      <c r="B2" s="296"/>
      <c r="C2" s="296"/>
      <c r="D2" s="296"/>
      <c r="F2" s="3"/>
      <c r="I2" s="237"/>
    </row>
    <row r="3" spans="1:16" ht="21">
      <c r="A3" s="236" t="s">
        <v>121</v>
      </c>
      <c r="B3" s="296"/>
      <c r="C3" s="296"/>
      <c r="D3" s="296"/>
      <c r="G3" s="3" t="s">
        <v>1</v>
      </c>
      <c r="I3" s="238">
        <v>1</v>
      </c>
    </row>
    <row r="4" spans="1:16">
      <c r="A4" s="3"/>
      <c r="B4" s="239"/>
      <c r="C4" s="126"/>
      <c r="D4" s="126"/>
      <c r="F4" s="3" t="s">
        <v>2</v>
      </c>
      <c r="G4" s="3"/>
      <c r="I4" s="240" t="s">
        <v>3</v>
      </c>
    </row>
    <row r="5" spans="1:16" ht="21">
      <c r="A5" s="236" t="s">
        <v>4</v>
      </c>
      <c r="B5" s="297"/>
      <c r="C5" s="297"/>
      <c r="F5" s="3" t="s">
        <v>5</v>
      </c>
      <c r="G5" s="3"/>
      <c r="I5" s="240">
        <v>1.5</v>
      </c>
      <c r="M5" s="3" t="s">
        <v>6</v>
      </c>
    </row>
    <row r="6" spans="1:16" ht="12.75" customHeight="1">
      <c r="A6" s="298" t="s">
        <v>131</v>
      </c>
      <c r="B6" s="298"/>
      <c r="C6" s="298"/>
      <c r="D6" s="298"/>
      <c r="E6" s="298"/>
      <c r="F6" s="3" t="s">
        <v>7</v>
      </c>
      <c r="I6" s="241" t="s">
        <v>3</v>
      </c>
      <c r="M6" s="242"/>
      <c r="N6" s="243" t="s">
        <v>8</v>
      </c>
      <c r="O6" s="244" t="s">
        <v>8</v>
      </c>
    </row>
    <row r="7" spans="1:16">
      <c r="A7" s="290" t="s">
        <v>132</v>
      </c>
      <c r="B7" s="290"/>
      <c r="D7" s="245"/>
      <c r="F7" s="3" t="s">
        <v>9</v>
      </c>
      <c r="I7" s="246">
        <v>1</v>
      </c>
      <c r="M7" s="247" t="s">
        <v>10</v>
      </c>
      <c r="N7" s="248" t="s">
        <v>11</v>
      </c>
      <c r="O7" s="249" t="s">
        <v>12</v>
      </c>
    </row>
    <row r="8" spans="1:16">
      <c r="A8" s="27"/>
      <c r="B8" s="250"/>
      <c r="C8" s="251"/>
      <c r="D8" s="251"/>
      <c r="E8" s="250"/>
      <c r="F8" s="251"/>
      <c r="G8" s="251"/>
      <c r="H8" s="250"/>
      <c r="I8" s="251"/>
      <c r="J8" s="251"/>
      <c r="K8" s="27"/>
      <c r="M8" s="252">
        <v>0</v>
      </c>
      <c r="N8" s="23">
        <v>4.3099999999999996</v>
      </c>
      <c r="O8" s="253">
        <v>224</v>
      </c>
    </row>
    <row r="9" spans="1:16">
      <c r="A9" s="254"/>
      <c r="B9" s="27"/>
      <c r="C9" s="27"/>
      <c r="D9" s="255"/>
      <c r="E9" s="27"/>
      <c r="F9" s="27"/>
      <c r="G9" s="27"/>
      <c r="H9" s="27"/>
      <c r="I9" s="27"/>
      <c r="J9" s="27"/>
      <c r="K9" s="27"/>
      <c r="M9" s="252">
        <v>5</v>
      </c>
      <c r="N9" s="23">
        <v>6.15</v>
      </c>
      <c r="O9" s="253">
        <v>320</v>
      </c>
    </row>
    <row r="10" spans="1:16">
      <c r="A10" s="254"/>
      <c r="B10" s="27"/>
      <c r="C10" s="256"/>
      <c r="D10" s="255"/>
      <c r="E10" s="27"/>
      <c r="F10" s="27"/>
      <c r="G10" s="255"/>
      <c r="H10" s="27"/>
      <c r="I10" s="255"/>
      <c r="J10" s="255"/>
      <c r="K10" s="27"/>
      <c r="M10" s="257">
        <v>10</v>
      </c>
      <c r="N10" s="258">
        <v>6.77</v>
      </c>
      <c r="O10" s="259">
        <v>352</v>
      </c>
    </row>
    <row r="11" spans="1:16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7"/>
      <c r="P11" s="260"/>
    </row>
    <row r="12" spans="1:16">
      <c r="A12" s="27" t="s">
        <v>128</v>
      </c>
      <c r="B12" s="269">
        <v>42158</v>
      </c>
      <c r="C12" s="254"/>
      <c r="D12" s="261"/>
      <c r="E12" s="254"/>
      <c r="F12" s="254"/>
      <c r="G12" s="261"/>
      <c r="H12" s="254"/>
      <c r="I12" s="254"/>
      <c r="J12" s="261"/>
      <c r="K12" s="27"/>
    </row>
    <row r="13" spans="1:16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</row>
    <row r="14" spans="1:16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6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</row>
    <row r="16" spans="1:16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</row>
    <row r="17" spans="1:11">
      <c r="A17" s="272"/>
      <c r="B17" s="272"/>
      <c r="C17" s="272"/>
      <c r="D17" s="27"/>
      <c r="E17" s="27"/>
      <c r="F17" s="27"/>
      <c r="G17" s="27"/>
      <c r="H17" s="27"/>
      <c r="I17" s="27"/>
      <c r="J17" s="27"/>
      <c r="K17" s="27"/>
    </row>
    <row r="18" spans="1:11">
      <c r="A18" s="294" t="str">
        <f>CONCATENATE(B2, ", ", B1)</f>
        <v xml:space="preserve">, </v>
      </c>
      <c r="B18" s="294"/>
      <c r="C18" s="294"/>
      <c r="D18" s="27"/>
      <c r="E18" s="27"/>
      <c r="F18" s="27"/>
      <c r="G18" s="27"/>
      <c r="H18" s="27"/>
      <c r="I18" s="27"/>
      <c r="J18" s="27"/>
      <c r="K18" s="27"/>
    </row>
    <row r="19" spans="1:11">
      <c r="A19" s="272"/>
      <c r="B19" s="272"/>
      <c r="C19" s="272"/>
      <c r="D19" s="27"/>
      <c r="E19" s="27"/>
      <c r="F19" s="27"/>
      <c r="G19" s="27"/>
      <c r="H19" s="27"/>
      <c r="I19" s="27"/>
      <c r="J19" s="27"/>
      <c r="K19" s="27"/>
    </row>
    <row r="20" spans="1:11">
      <c r="A20" s="272"/>
      <c r="B20" s="272"/>
      <c r="C20" s="272"/>
      <c r="D20" s="27"/>
      <c r="E20" s="27"/>
      <c r="F20" s="27"/>
      <c r="G20" s="27"/>
      <c r="H20" s="27"/>
      <c r="I20" s="27"/>
      <c r="J20" s="27"/>
      <c r="K20" s="27"/>
    </row>
    <row r="21" spans="1:11">
      <c r="A21" s="294" t="str">
        <f>IF(LEFT(B5,3) = "AA-", B5, IF(LEFT(B5,3) = "AG-", B5, IF(LEFT(B5,3) = "AJ-", B5, "Check Dept #")))</f>
        <v>Check Dept #</v>
      </c>
      <c r="B21" s="294"/>
      <c r="C21" s="272"/>
      <c r="D21" s="27"/>
      <c r="E21" s="27"/>
      <c r="F21" s="27"/>
      <c r="G21" s="27"/>
      <c r="H21" s="27"/>
      <c r="I21" s="27"/>
      <c r="J21" s="27"/>
      <c r="K21" s="27"/>
    </row>
    <row r="22" spans="1:11">
      <c r="A22" s="272"/>
      <c r="B22" s="272"/>
      <c r="C22" s="272"/>
      <c r="D22" s="27"/>
      <c r="E22" s="27"/>
      <c r="F22" s="27"/>
      <c r="G22" s="27"/>
      <c r="H22" s="27"/>
      <c r="I22" s="27"/>
      <c r="J22" s="27"/>
      <c r="K22" s="27"/>
    </row>
    <row r="23" spans="1:11">
      <c r="A23" s="272"/>
      <c r="B23" s="272"/>
      <c r="C23" s="272"/>
      <c r="D23" s="27"/>
      <c r="E23" s="27"/>
      <c r="F23" s="27"/>
      <c r="G23" s="27"/>
      <c r="H23" s="27"/>
      <c r="I23" s="27"/>
      <c r="J23" s="27"/>
      <c r="K23" s="27"/>
    </row>
    <row r="24" spans="1:11">
      <c r="A24" s="272"/>
      <c r="B24" s="272"/>
      <c r="C24" s="272"/>
      <c r="D24" s="27"/>
      <c r="E24" s="27"/>
      <c r="F24" s="27"/>
      <c r="G24" s="27"/>
      <c r="H24" s="27"/>
      <c r="I24" s="27"/>
      <c r="J24" s="27"/>
      <c r="K24" s="27"/>
    </row>
    <row r="25" spans="1:1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</row>
    <row r="26" spans="1:1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</row>
    <row r="27" spans="1:1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</row>
    <row r="28" spans="1:1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</row>
    <row r="29" spans="1:1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1:1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1" spans="1:1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</row>
    <row r="32" spans="1:1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</row>
    <row r="33" spans="1:1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</row>
    <row r="34" spans="1:1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</row>
    <row r="35" spans="1:1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</row>
    <row r="36" spans="1:1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</row>
    <row r="37" spans="1:1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</row>
    <row r="38" spans="1:1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</row>
    <row r="40" spans="1:1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</row>
    <row r="41" spans="1:1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</row>
    <row r="92" spans="1:7">
      <c r="A92" s="3" t="s">
        <v>119</v>
      </c>
    </row>
    <row r="96" spans="1:7" ht="18">
      <c r="B96" s="295" t="s">
        <v>22</v>
      </c>
      <c r="C96" s="295"/>
      <c r="D96" s="295"/>
      <c r="E96" s="295"/>
      <c r="F96" s="295"/>
      <c r="G96" s="295"/>
    </row>
    <row r="97" spans="2:23" ht="15">
      <c r="B97" s="262"/>
      <c r="C97" s="1" t="s">
        <v>23</v>
      </c>
      <c r="D97" s="1"/>
      <c r="E97" s="1" t="s">
        <v>24</v>
      </c>
      <c r="F97" s="262"/>
      <c r="G97" s="262"/>
    </row>
    <row r="98" spans="2:23">
      <c r="B98" s="262"/>
      <c r="C98" s="263">
        <v>0.5</v>
      </c>
      <c r="D98" s="263"/>
      <c r="E98" s="263">
        <v>0.5</v>
      </c>
      <c r="F98" s="262" t="s">
        <v>25</v>
      </c>
      <c r="G98" s="262"/>
      <c r="W98" s="23" t="s">
        <v>25</v>
      </c>
    </row>
    <row r="99" spans="2:23">
      <c r="B99" s="262"/>
      <c r="C99" s="263">
        <v>0.54166666666666696</v>
      </c>
      <c r="D99" s="263"/>
      <c r="E99" s="263">
        <v>4.1666666666666699E-2</v>
      </c>
      <c r="F99" s="262" t="s">
        <v>25</v>
      </c>
      <c r="G99" s="262"/>
      <c r="W99" s="23" t="s">
        <v>25</v>
      </c>
    </row>
    <row r="100" spans="2:23">
      <c r="B100" s="262"/>
      <c r="C100" s="263">
        <v>0.58333333333333304</v>
      </c>
      <c r="D100" s="263"/>
      <c r="E100" s="263">
        <v>8.3333333333333301E-2</v>
      </c>
      <c r="F100" s="262" t="s">
        <v>25</v>
      </c>
      <c r="G100" s="262"/>
      <c r="W100" s="23" t="s">
        <v>25</v>
      </c>
    </row>
    <row r="101" spans="2:23">
      <c r="B101" s="262"/>
      <c r="C101" s="263">
        <v>0.625</v>
      </c>
      <c r="D101" s="263"/>
      <c r="E101" s="263">
        <v>0.125</v>
      </c>
      <c r="F101" s="262" t="s">
        <v>25</v>
      </c>
      <c r="G101" s="262"/>
      <c r="W101" s="23" t="s">
        <v>25</v>
      </c>
    </row>
    <row r="102" spans="2:23">
      <c r="B102" s="262"/>
      <c r="C102" s="263">
        <v>0.66666666666666696</v>
      </c>
      <c r="D102" s="263"/>
      <c r="E102" s="263">
        <v>0.16666666666666699</v>
      </c>
      <c r="F102" s="262" t="s">
        <v>25</v>
      </c>
      <c r="G102" s="262"/>
      <c r="W102" s="23" t="s">
        <v>25</v>
      </c>
    </row>
    <row r="103" spans="2:23">
      <c r="B103" s="262"/>
      <c r="C103" s="263">
        <v>0.70833333333333304</v>
      </c>
      <c r="D103" s="263"/>
      <c r="E103" s="263">
        <v>0.20833333333333401</v>
      </c>
      <c r="F103" s="262" t="s">
        <v>25</v>
      </c>
      <c r="G103" s="262"/>
      <c r="W103" s="23" t="s">
        <v>25</v>
      </c>
    </row>
    <row r="104" spans="2:23">
      <c r="B104" s="262"/>
      <c r="C104" s="263">
        <v>0.75</v>
      </c>
      <c r="D104" s="263"/>
      <c r="E104" s="263">
        <v>0.25</v>
      </c>
      <c r="F104" s="262" t="s">
        <v>25</v>
      </c>
      <c r="G104" s="262"/>
      <c r="W104" s="23" t="s">
        <v>25</v>
      </c>
    </row>
    <row r="105" spans="2:23">
      <c r="B105" s="262"/>
      <c r="C105" s="263">
        <v>0.79166666666666596</v>
      </c>
      <c r="D105" s="263"/>
      <c r="E105" s="263">
        <v>0.29166666666666702</v>
      </c>
      <c r="F105" s="262" t="s">
        <v>25</v>
      </c>
      <c r="G105" s="262"/>
      <c r="W105" s="23" t="s">
        <v>25</v>
      </c>
    </row>
    <row r="106" spans="2:23">
      <c r="B106" s="262"/>
      <c r="C106" s="263">
        <v>0.83333333333333304</v>
      </c>
      <c r="D106" s="263"/>
      <c r="E106" s="263">
        <v>0.33333333333333398</v>
      </c>
      <c r="F106" s="262" t="s">
        <v>25</v>
      </c>
      <c r="G106" s="262"/>
      <c r="W106" s="23" t="s">
        <v>25</v>
      </c>
    </row>
    <row r="107" spans="2:23">
      <c r="B107" s="262"/>
      <c r="C107" s="263">
        <v>0.875</v>
      </c>
      <c r="D107" s="263"/>
      <c r="E107" s="263">
        <v>0.375</v>
      </c>
      <c r="F107" s="262" t="s">
        <v>25</v>
      </c>
      <c r="G107" s="262"/>
      <c r="W107" s="23" t="s">
        <v>25</v>
      </c>
    </row>
    <row r="108" spans="2:23">
      <c r="B108" s="262"/>
      <c r="C108" s="263">
        <v>0.91666666666666596</v>
      </c>
      <c r="D108" s="263"/>
      <c r="E108" s="263">
        <v>0.41666666666666702</v>
      </c>
      <c r="F108" s="262" t="s">
        <v>25</v>
      </c>
      <c r="G108" s="262"/>
      <c r="W108" s="23" t="s">
        <v>25</v>
      </c>
    </row>
    <row r="109" spans="2:23">
      <c r="B109" s="262"/>
      <c r="C109" s="263">
        <v>0.95833333333333304</v>
      </c>
      <c r="D109" s="263"/>
      <c r="E109" s="263">
        <v>0.45833333333333398</v>
      </c>
      <c r="F109" s="262" t="s">
        <v>25</v>
      </c>
      <c r="G109" s="262"/>
      <c r="W109" s="23" t="s">
        <v>25</v>
      </c>
    </row>
    <row r="110" spans="2:23">
      <c r="B110" s="262"/>
      <c r="C110" s="264" t="s">
        <v>26</v>
      </c>
      <c r="D110" s="263"/>
      <c r="E110" s="263">
        <v>0.5</v>
      </c>
      <c r="F110" s="262" t="s">
        <v>27</v>
      </c>
      <c r="G110" s="262"/>
      <c r="W110" s="23" t="s">
        <v>27</v>
      </c>
    </row>
    <row r="111" spans="2:23">
      <c r="B111" s="262"/>
      <c r="C111" s="263">
        <v>4.1666666666666699E-2</v>
      </c>
      <c r="D111" s="262"/>
      <c r="E111" s="263">
        <v>4.1666666666666699E-2</v>
      </c>
      <c r="F111" s="262" t="s">
        <v>27</v>
      </c>
      <c r="G111" s="262"/>
      <c r="W111" s="23" t="s">
        <v>27</v>
      </c>
    </row>
    <row r="112" spans="2:23">
      <c r="B112" s="262"/>
      <c r="C112" s="263">
        <v>8.3333333333333301E-2</v>
      </c>
      <c r="D112" s="262"/>
      <c r="E112" s="263">
        <v>8.3333333333333301E-2</v>
      </c>
      <c r="F112" s="262" t="s">
        <v>27</v>
      </c>
      <c r="G112" s="262"/>
      <c r="W112" s="23" t="s">
        <v>27</v>
      </c>
    </row>
    <row r="113" spans="2:23">
      <c r="B113" s="262"/>
      <c r="C113" s="263">
        <v>0.125</v>
      </c>
      <c r="D113" s="262"/>
      <c r="E113" s="263">
        <v>0.125</v>
      </c>
      <c r="F113" s="262" t="s">
        <v>27</v>
      </c>
      <c r="G113" s="262"/>
      <c r="W113" s="23" t="s">
        <v>27</v>
      </c>
    </row>
    <row r="114" spans="2:23">
      <c r="B114" s="262"/>
      <c r="C114" s="262"/>
      <c r="D114" s="262"/>
      <c r="E114" s="262"/>
      <c r="F114" s="262"/>
      <c r="G114" s="262"/>
    </row>
    <row r="115" spans="2:23">
      <c r="B115" s="262"/>
      <c r="C115" s="262"/>
      <c r="D115" s="262"/>
      <c r="E115" s="262"/>
      <c r="F115" s="262"/>
      <c r="G115" s="262"/>
    </row>
    <row r="404" spans="2:2">
      <c r="B404" s="3" t="s">
        <v>28</v>
      </c>
    </row>
  </sheetData>
  <mergeCells count="9">
    <mergeCell ref="A21:B21"/>
    <mergeCell ref="B96:G96"/>
    <mergeCell ref="B2:D2"/>
    <mergeCell ref="B1:D1"/>
    <mergeCell ref="B5:C5"/>
    <mergeCell ref="A18:C18"/>
    <mergeCell ref="B3:D3"/>
    <mergeCell ref="A7:B7"/>
    <mergeCell ref="A6:E6"/>
  </mergeCells>
  <phoneticPr fontId="0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fitToPage="1"/>
  </sheetPr>
  <dimension ref="A1:DB159"/>
  <sheetViews>
    <sheetView workbookViewId="0">
      <selection activeCell="C5" sqref="C5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42414</v>
      </c>
      <c r="D4" s="316"/>
      <c r="E4" s="194" t="s">
        <v>31</v>
      </c>
      <c r="F4" s="38"/>
      <c r="G4" s="315">
        <f>START_DATE+13</f>
        <v>42427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116.12320328542094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42414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42415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42416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42417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42418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42419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42420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42421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42422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42423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42424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42425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42426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42427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01-31-16'!N46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>
    <pageSetUpPr fitToPage="1"/>
  </sheetPr>
  <dimension ref="A1:DB159"/>
  <sheetViews>
    <sheetView workbookViewId="0">
      <selection activeCell="D29" sqref="D29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42428</v>
      </c>
      <c r="D4" s="316"/>
      <c r="E4" s="194" t="s">
        <v>31</v>
      </c>
      <c r="F4" s="38"/>
      <c r="G4" s="315">
        <f>START_DATE+13</f>
        <v>42441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116.1615331964408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42428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42429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42430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42431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42432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42433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42434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42435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42436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42437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42438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42439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42440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42441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02-14-16'!N46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>
    <pageSetUpPr fitToPage="1"/>
  </sheetPr>
  <dimension ref="A1:DB159"/>
  <sheetViews>
    <sheetView workbookViewId="0">
      <selection activeCell="Y25" sqref="Y25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42442</v>
      </c>
      <c r="D4" s="316"/>
      <c r="E4" s="194" t="s">
        <v>31</v>
      </c>
      <c r="F4" s="38"/>
      <c r="G4" s="315">
        <f>START_DATE+13</f>
        <v>42455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116.19986310746064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42442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42443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42444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42445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42446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42447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42448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42449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42450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42451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42452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42453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42454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42455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02-28-16'!N46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>
    <pageSetUpPr fitToPage="1"/>
  </sheetPr>
  <dimension ref="A1:DB159"/>
  <sheetViews>
    <sheetView workbookViewId="0">
      <selection activeCell="Z27" sqref="Z27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42456</v>
      </c>
      <c r="D4" s="316"/>
      <c r="E4" s="194" t="s">
        <v>31</v>
      </c>
      <c r="F4" s="38"/>
      <c r="G4" s="315">
        <f>START_DATE+13</f>
        <v>42469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116.23819301848049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42456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42457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42458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42459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42460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42461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42462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42463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42464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42465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42466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42467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42468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42469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03-13-16'!N46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>
    <pageSetUpPr fitToPage="1"/>
  </sheetPr>
  <dimension ref="A1:DB159"/>
  <sheetViews>
    <sheetView workbookViewId="0">
      <selection activeCell="Y30" sqref="Y30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42470</v>
      </c>
      <c r="D4" s="316"/>
      <c r="E4" s="194" t="s">
        <v>31</v>
      </c>
      <c r="F4" s="38"/>
      <c r="G4" s="315">
        <f>START_DATE+13</f>
        <v>42483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116.27652292950035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42470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42471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42472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42473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42474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42475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42476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42477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42478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42479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42480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42481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42482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42483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03-27-16'!N46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>
    <pageSetUpPr fitToPage="1"/>
  </sheetPr>
  <dimension ref="A1:DB159"/>
  <sheetViews>
    <sheetView workbookViewId="0">
      <selection activeCell="Y30" sqref="Y30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42484</v>
      </c>
      <c r="D4" s="316"/>
      <c r="E4" s="194" t="s">
        <v>31</v>
      </c>
      <c r="F4" s="38"/>
      <c r="G4" s="315">
        <f>START_DATE+13</f>
        <v>42497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116.31485284052019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42484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42485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42486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42487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42488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42489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42490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42491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42492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42493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42494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42495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42496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42497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04-10-16'!N46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>
    <pageSetUpPr fitToPage="1"/>
  </sheetPr>
  <dimension ref="A1:DB159"/>
  <sheetViews>
    <sheetView workbookViewId="0">
      <selection activeCell="Y25" sqref="Y25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42498</v>
      </c>
      <c r="D4" s="316"/>
      <c r="E4" s="194" t="s">
        <v>31</v>
      </c>
      <c r="F4" s="38"/>
      <c r="G4" s="315">
        <f>START_DATE+13</f>
        <v>42511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116.35318275154005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42498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42499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42500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42501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42502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42503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42504</v>
      </c>
      <c r="B15" s="64" t="s">
        <v>48</v>
      </c>
      <c r="C15" s="136"/>
      <c r="D15" s="13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42505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42506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42507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42508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42509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42510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42511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04-24-16'!N46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C2:G2"/>
    <mergeCell ref="A6:L6"/>
    <mergeCell ref="A7:L7"/>
    <mergeCell ref="C4:D4"/>
    <mergeCell ref="D55:J56"/>
    <mergeCell ref="C42:D43"/>
    <mergeCell ref="C36:D36"/>
    <mergeCell ref="E39:P39"/>
    <mergeCell ref="C17:D17"/>
    <mergeCell ref="M7:N7"/>
    <mergeCell ref="C49:D50"/>
    <mergeCell ref="C44:D45"/>
    <mergeCell ref="E44:F45"/>
    <mergeCell ref="E47:F48"/>
    <mergeCell ref="E49:F50"/>
    <mergeCell ref="G4:H4"/>
    <mergeCell ref="D64:G64"/>
    <mergeCell ref="K22:O22"/>
    <mergeCell ref="M25:N25"/>
    <mergeCell ref="C52:D53"/>
    <mergeCell ref="E42:F43"/>
    <mergeCell ref="C47:D48"/>
    <mergeCell ref="E52:F53"/>
    <mergeCell ref="C41:E41"/>
    <mergeCell ref="D62:G62"/>
    <mergeCell ref="O37:P37"/>
    <mergeCell ref="J2:P2"/>
    <mergeCell ref="I49:P49"/>
    <mergeCell ref="I50:P50"/>
    <mergeCell ref="K4:P5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>
    <pageSetUpPr fitToPage="1"/>
  </sheetPr>
  <dimension ref="A1:DB159"/>
  <sheetViews>
    <sheetView workbookViewId="0">
      <selection activeCell="Z26" sqref="Z26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42512</v>
      </c>
      <c r="D4" s="316"/>
      <c r="E4" s="194" t="s">
        <v>31</v>
      </c>
      <c r="F4" s="38"/>
      <c r="G4" s="315">
        <f>START_DATE+13</f>
        <v>42525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116.39151266255989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42512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42513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274">
        <f t="shared" si="1"/>
        <v>42514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277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42515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42516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42517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42518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42519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42520</v>
      </c>
      <c r="B28" s="51" t="s">
        <v>50</v>
      </c>
      <c r="C28" s="28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268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42521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42522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42523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42524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42525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05-08-16'!N46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62:G62"/>
    <mergeCell ref="C52:D53"/>
    <mergeCell ref="D55:J56"/>
    <mergeCell ref="I50:P50"/>
    <mergeCell ref="E52:F53"/>
    <mergeCell ref="C49:D50"/>
    <mergeCell ref="I49:P49"/>
    <mergeCell ref="E39:P39"/>
    <mergeCell ref="C44:D45"/>
    <mergeCell ref="C47:D48"/>
    <mergeCell ref="E49:F50"/>
    <mergeCell ref="C17:D17"/>
    <mergeCell ref="K21:P21"/>
    <mergeCell ref="K22:O22"/>
    <mergeCell ref="M25:N25"/>
    <mergeCell ref="O37:P37"/>
    <mergeCell ref="C36:D36"/>
    <mergeCell ref="C41:E41"/>
    <mergeCell ref="E42:F43"/>
    <mergeCell ref="E44:F45"/>
    <mergeCell ref="E47:F48"/>
    <mergeCell ref="C42:D43"/>
    <mergeCell ref="J2:P2"/>
    <mergeCell ref="K4:P5"/>
    <mergeCell ref="M7:N7"/>
    <mergeCell ref="A7:L7"/>
    <mergeCell ref="C4:D4"/>
    <mergeCell ref="G4:H4"/>
    <mergeCell ref="A6:L6"/>
    <mergeCell ref="C2:G2"/>
  </mergeCells>
  <phoneticPr fontId="0" type="noConversion"/>
  <pageMargins left="0.5" right="0.25" top="0.75" bottom="0.25" header="0.5" footer="0.5"/>
  <pageSetup scale="88" orientation="portrait" horizontalDpi="4294967294" verticalDpi="4294967294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>
    <pageSetUpPr fitToPage="1"/>
  </sheetPr>
  <dimension ref="A1:DB159"/>
  <sheetViews>
    <sheetView topLeftCell="A7" workbookViewId="0">
      <selection activeCell="Y19" sqref="Y19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42526</v>
      </c>
      <c r="D4" s="316"/>
      <c r="E4" s="194" t="s">
        <v>31</v>
      </c>
      <c r="F4" s="38"/>
      <c r="G4" s="315">
        <f>START_DATE+13</f>
        <v>42539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116.42984257357973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42526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42527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42528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42529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42530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42531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42532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42533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42534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42535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42536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42537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42538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42539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05-22-16'!N46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135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133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C2:G2"/>
    <mergeCell ref="A6:L6"/>
    <mergeCell ref="A7:L7"/>
    <mergeCell ref="C4:D4"/>
    <mergeCell ref="D55:J56"/>
    <mergeCell ref="C42:D43"/>
    <mergeCell ref="C36:D36"/>
    <mergeCell ref="E39:P39"/>
    <mergeCell ref="C17:D17"/>
    <mergeCell ref="M7:N7"/>
    <mergeCell ref="C49:D50"/>
    <mergeCell ref="C44:D45"/>
    <mergeCell ref="E44:F45"/>
    <mergeCell ref="E47:F48"/>
    <mergeCell ref="E49:F50"/>
    <mergeCell ref="G4:H4"/>
    <mergeCell ref="D64:G64"/>
    <mergeCell ref="K22:O22"/>
    <mergeCell ref="M25:N25"/>
    <mergeCell ref="C52:D53"/>
    <mergeCell ref="E42:F43"/>
    <mergeCell ref="C47:D48"/>
    <mergeCell ref="E52:F53"/>
    <mergeCell ref="C41:E41"/>
    <mergeCell ref="D62:G62"/>
    <mergeCell ref="O37:P37"/>
    <mergeCell ref="J2:P2"/>
    <mergeCell ref="I49:P49"/>
    <mergeCell ref="I50:P50"/>
    <mergeCell ref="K4:P5"/>
    <mergeCell ref="K21:P21"/>
  </mergeCells>
  <phoneticPr fontId="0" type="noConversion"/>
  <pageMargins left="0.5" right="0.25" top="0.75" bottom="0.25" header="0.5" footer="0.5"/>
  <pageSetup scale="88" orientation="portrait" horizontalDpi="4294967294" verticalDpi="4294967294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pageSetUpPr fitToPage="1"/>
  </sheetPr>
  <dimension ref="A1:DB160"/>
  <sheetViews>
    <sheetView workbookViewId="0">
      <selection activeCell="Z20" sqref="Z20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4" width="8.33203125" style="192" customWidth="1"/>
    <col min="5" max="5" width="8.1640625" style="192" customWidth="1"/>
    <col min="6" max="6" width="8.33203125" style="192" customWidth="1"/>
    <col min="7" max="8" width="8.33203125" style="106" customWidth="1"/>
    <col min="9" max="9" width="9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664062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42175</v>
      </c>
      <c r="D4" s="316"/>
      <c r="E4" s="37" t="s">
        <v>31</v>
      </c>
      <c r="F4" s="38"/>
      <c r="G4" s="315">
        <f>START_DATE+14</f>
        <v>42189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115.46885694729637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42175</v>
      </c>
      <c r="B9" s="51" t="s">
        <v>48</v>
      </c>
      <c r="C9" s="52"/>
      <c r="D9" s="52"/>
      <c r="E9" s="52"/>
      <c r="F9" s="52"/>
      <c r="G9" s="52"/>
      <c r="H9" s="52"/>
      <c r="I9" s="53" t="e">
        <f ca="1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0">A9+1</f>
        <v>42176</v>
      </c>
      <c r="B10" s="51" t="s">
        <v>49</v>
      </c>
      <c r="C10" s="52"/>
      <c r="D10" s="52"/>
      <c r="E10" s="52"/>
      <c r="F10" s="52"/>
      <c r="G10" s="52"/>
      <c r="H10" s="52"/>
      <c r="I10" s="53" t="e">
        <f t="shared" ref="I10:I15" ca="1" si="1">HoursWorked(C10,D10,E10,F10,G10,H10)</f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0"/>
        <v>42177</v>
      </c>
      <c r="B11" s="51" t="s">
        <v>50</v>
      </c>
      <c r="C11" s="270"/>
      <c r="D11" s="270"/>
      <c r="E11" s="270"/>
      <c r="F11" s="270"/>
      <c r="G11" s="52"/>
      <c r="H11" s="52"/>
      <c r="I11" s="53" t="e">
        <f t="shared" ca="1" si="1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0"/>
        <v>42178</v>
      </c>
      <c r="B12" s="51" t="s">
        <v>51</v>
      </c>
      <c r="C12" s="26"/>
      <c r="D12" s="26"/>
      <c r="E12" s="26"/>
      <c r="F12" s="26"/>
      <c r="G12" s="52"/>
      <c r="H12" s="52"/>
      <c r="I12" s="53" t="e">
        <f t="shared" ca="1" si="1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0"/>
        <v>42179</v>
      </c>
      <c r="B13" s="51" t="s">
        <v>52</v>
      </c>
      <c r="C13" s="270"/>
      <c r="D13" s="270"/>
      <c r="E13" s="270"/>
      <c r="F13" s="270"/>
      <c r="G13" s="52"/>
      <c r="H13" s="52"/>
      <c r="I13" s="53" t="e">
        <f t="shared" ca="1" si="1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0"/>
        <v>42180</v>
      </c>
      <c r="B14" s="51" t="s">
        <v>53</v>
      </c>
      <c r="C14" s="26"/>
      <c r="D14" s="26"/>
      <c r="E14" s="26"/>
      <c r="F14" s="26"/>
      <c r="G14" s="52"/>
      <c r="H14" s="52"/>
      <c r="I14" s="53" t="e">
        <f t="shared" ca="1" si="1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0"/>
        <v>42181</v>
      </c>
      <c r="B15" s="64" t="s">
        <v>54</v>
      </c>
      <c r="C15" s="52"/>
      <c r="D15" s="52"/>
      <c r="E15" s="52"/>
      <c r="F15" s="52"/>
      <c r="G15" s="65"/>
      <c r="H15" s="52"/>
      <c r="I15" s="53" t="e">
        <f t="shared" ca="1" si="1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6" t="s">
        <v>99</v>
      </c>
      <c r="L21" s="306"/>
      <c r="M21" s="306"/>
      <c r="N21" s="306"/>
      <c r="O21" s="306"/>
      <c r="P21" s="306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6" t="s">
        <v>98</v>
      </c>
      <c r="L22" s="307"/>
      <c r="M22" s="307"/>
      <c r="N22" s="307"/>
      <c r="O22" s="307"/>
      <c r="P22" s="307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42182</v>
      </c>
      <c r="B27" s="51" t="s">
        <v>48</v>
      </c>
      <c r="C27" s="136"/>
      <c r="D27" s="136"/>
      <c r="E27" s="136"/>
      <c r="F27" s="136"/>
      <c r="G27" s="136"/>
      <c r="H27" s="136"/>
      <c r="I27" s="53" t="e">
        <f ca="1">HoursWorked(C27,D27,E27,F27,G27,H27)</f>
        <v>#NAME?</v>
      </c>
      <c r="J27" s="54"/>
      <c r="K27" s="54"/>
      <c r="L27" s="54"/>
      <c r="M27" s="55"/>
      <c r="N27" s="54"/>
      <c r="O27" s="56"/>
      <c r="P27" s="57" t="e">
        <f t="shared" ref="P27:P34" ca="1" si="3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2" si="4">A27+1</f>
        <v>42183</v>
      </c>
      <c r="B28" s="51" t="s">
        <v>49</v>
      </c>
      <c r="C28" s="136"/>
      <c r="D28" s="136"/>
      <c r="E28" s="136"/>
      <c r="F28" s="136"/>
      <c r="G28" s="136"/>
      <c r="H28" s="136"/>
      <c r="I28" s="53" t="e">
        <f t="shared" ref="I28:I34" ca="1" si="5">HoursWorked(C28,D28,E28,F28,G28,H28)</f>
        <v>#NAME?</v>
      </c>
      <c r="J28" s="54"/>
      <c r="K28" s="54"/>
      <c r="L28" s="54"/>
      <c r="M28" s="55"/>
      <c r="N28" s="54"/>
      <c r="O28" s="59"/>
      <c r="P28" s="57" t="e">
        <f t="shared" ca="1" si="3"/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274">
        <f t="shared" si="4"/>
        <v>42184</v>
      </c>
      <c r="B29" s="276" t="s">
        <v>50</v>
      </c>
      <c r="C29" s="136"/>
      <c r="D29" s="136"/>
      <c r="E29" s="136"/>
      <c r="F29" s="136"/>
      <c r="G29" s="136"/>
      <c r="H29" s="136"/>
      <c r="I29" s="53" t="e">
        <f t="shared" ca="1" si="5"/>
        <v>#NAME?</v>
      </c>
      <c r="J29" s="60"/>
      <c r="K29" s="60"/>
      <c r="L29" s="60"/>
      <c r="M29" s="61"/>
      <c r="N29" s="54"/>
      <c r="O29" s="277"/>
      <c r="P29" s="57" t="e">
        <f t="shared" ca="1" si="3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42185</v>
      </c>
      <c r="B30" s="51" t="s">
        <v>51</v>
      </c>
      <c r="C30" s="26"/>
      <c r="D30" s="26"/>
      <c r="E30" s="26"/>
      <c r="F30" s="26"/>
      <c r="G30" s="136"/>
      <c r="H30" s="136"/>
      <c r="I30" s="53" t="e">
        <f t="shared" ca="1" si="5"/>
        <v>#NAME?</v>
      </c>
      <c r="J30" s="60"/>
      <c r="K30" s="60"/>
      <c r="L30" s="60"/>
      <c r="M30" s="61"/>
      <c r="N30" s="54"/>
      <c r="O30" s="59"/>
      <c r="P30" s="57" t="e">
        <f t="shared" ca="1" si="3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274">
        <f t="shared" si="4"/>
        <v>42186</v>
      </c>
      <c r="B31" s="276" t="s">
        <v>52</v>
      </c>
      <c r="C31" s="26"/>
      <c r="D31" s="26"/>
      <c r="E31" s="26"/>
      <c r="F31" s="26"/>
      <c r="G31" s="136"/>
      <c r="H31" s="136"/>
      <c r="I31" s="53" t="e">
        <f t="shared" ca="1" si="5"/>
        <v>#NAME?</v>
      </c>
      <c r="J31" s="60"/>
      <c r="K31" s="60"/>
      <c r="L31" s="60"/>
      <c r="M31" s="61"/>
      <c r="N31" s="54"/>
      <c r="O31" s="277"/>
      <c r="P31" s="57" t="e">
        <f t="shared" ca="1" si="3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42187</v>
      </c>
      <c r="B32" s="51" t="s">
        <v>53</v>
      </c>
      <c r="C32" s="26"/>
      <c r="D32" s="26"/>
      <c r="E32" s="26"/>
      <c r="F32" s="26"/>
      <c r="G32" s="136"/>
      <c r="H32" s="136"/>
      <c r="I32" s="53" t="e">
        <f t="shared" ca="1" si="5"/>
        <v>#NAME?</v>
      </c>
      <c r="J32" s="60"/>
      <c r="K32" s="60"/>
      <c r="L32" s="60"/>
      <c r="M32" s="61"/>
      <c r="N32" s="54"/>
      <c r="O32" s="59"/>
      <c r="P32" s="57" t="e">
        <f t="shared" ca="1" si="3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>
      <c r="A33" s="267">
        <f>A32+1</f>
        <v>42188</v>
      </c>
      <c r="B33" s="282" t="s">
        <v>54</v>
      </c>
      <c r="C33" s="26"/>
      <c r="D33" s="26"/>
      <c r="E33" s="26"/>
      <c r="F33" s="26"/>
      <c r="G33" s="136"/>
      <c r="H33" s="136"/>
      <c r="I33" s="53" t="e">
        <f t="shared" ref="I33" ca="1" si="6">HoursWorked(C33,D33,E33,F33,G33,H33)</f>
        <v>#NAME?</v>
      </c>
      <c r="J33" s="66"/>
      <c r="K33" s="66"/>
      <c r="L33" s="66"/>
      <c r="M33" s="67"/>
      <c r="N33" s="68"/>
      <c r="O33" s="278"/>
      <c r="P33" s="57" t="e">
        <f t="shared" ref="P33" ca="1" si="7">I33+J33+K33+L33+N33+O33</f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50">
        <f>A33+1</f>
        <v>42189</v>
      </c>
      <c r="B34" s="139" t="s">
        <v>48</v>
      </c>
      <c r="C34" s="26"/>
      <c r="D34" s="26"/>
      <c r="E34" s="26"/>
      <c r="F34" s="26"/>
      <c r="G34" s="136"/>
      <c r="H34" s="136"/>
      <c r="I34" s="53" t="e">
        <f t="shared" ca="1" si="5"/>
        <v>#NAME?</v>
      </c>
      <c r="J34" s="66"/>
      <c r="K34" s="66"/>
      <c r="L34" s="66"/>
      <c r="M34" s="67"/>
      <c r="N34" s="68"/>
      <c r="O34" s="69"/>
      <c r="P34" s="57" t="e">
        <f t="shared" ca="1" si="3"/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58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3.5" customHeight="1" thickBot="1">
      <c r="A35" s="141" t="s">
        <v>33</v>
      </c>
      <c r="B35" s="142"/>
      <c r="C35" s="75"/>
      <c r="D35" s="75"/>
      <c r="E35" s="75"/>
      <c r="F35" s="75" t="s">
        <v>55</v>
      </c>
      <c r="G35" s="75"/>
      <c r="H35" s="76">
        <v>0</v>
      </c>
      <c r="I35" s="75"/>
      <c r="J35" s="77">
        <f>SUM(J27:J34)</f>
        <v>0</v>
      </c>
      <c r="K35" s="143">
        <f>SUM(K27:K34)</f>
        <v>0</v>
      </c>
      <c r="L35" s="78">
        <f>SUM(L27:L34)</f>
        <v>0</v>
      </c>
      <c r="M35" s="79"/>
      <c r="N35" s="144">
        <f>SUM(N27:N34)</f>
        <v>0</v>
      </c>
      <c r="O35" s="80">
        <f>SUM(O27:O34)</f>
        <v>0</v>
      </c>
      <c r="P35" s="145" t="e">
        <f ca="1">SUM(P27:P34)</f>
        <v>#NAME?</v>
      </c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4" hidden="1" customHeight="1">
      <c r="A36" s="146"/>
      <c r="B36" s="33"/>
      <c r="C36" s="93"/>
      <c r="D36" s="93"/>
      <c r="E36" s="93"/>
      <c r="F36" s="93"/>
      <c r="G36" s="93"/>
      <c r="H36" s="147"/>
      <c r="I36" s="93"/>
      <c r="J36" s="96">
        <f>J35+J16</f>
        <v>0</v>
      </c>
      <c r="K36" s="96">
        <f>K35+K16</f>
        <v>0</v>
      </c>
      <c r="L36" s="96">
        <f>L35+L16</f>
        <v>0</v>
      </c>
      <c r="M36" s="96"/>
      <c r="N36" s="96">
        <f>N35+N16</f>
        <v>0</v>
      </c>
      <c r="O36" s="96">
        <f>O35+O16</f>
        <v>0</v>
      </c>
      <c r="P36" s="148"/>
      <c r="Q36" s="33"/>
      <c r="R36" s="28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58"/>
      <c r="AH36" s="58"/>
      <c r="AI36" s="58"/>
      <c r="AJ36" s="58"/>
      <c r="AK36" s="58"/>
      <c r="AL36" s="58"/>
      <c r="AM36" s="58"/>
      <c r="AN36" s="58"/>
      <c r="AO36" s="82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6.5" customHeight="1" thickBot="1">
      <c r="A37" s="83" t="s">
        <v>56</v>
      </c>
      <c r="B37" s="84"/>
      <c r="C37" s="304" t="e">
        <f ca="1">SUM(I27:I34)</f>
        <v>#NAME?</v>
      </c>
      <c r="D37" s="304"/>
      <c r="E37" s="85"/>
      <c r="F37" s="85"/>
      <c r="G37" s="85"/>
      <c r="H37" s="86"/>
      <c r="I37" s="87" t="s">
        <v>33</v>
      </c>
      <c r="J37" s="88"/>
      <c r="K37" s="85"/>
      <c r="L37" s="85"/>
      <c r="M37" s="85" t="s">
        <v>57</v>
      </c>
      <c r="N37" s="85"/>
      <c r="O37" s="85"/>
      <c r="P37" s="149" t="e">
        <f ca="1">C37+T38</f>
        <v>#NAME?</v>
      </c>
      <c r="Q37" s="33"/>
      <c r="R37" s="28"/>
      <c r="S37" s="90" t="s">
        <v>69</v>
      </c>
      <c r="T37" s="91"/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18" customHeight="1" thickBot="1">
      <c r="A38" s="150" t="s">
        <v>70</v>
      </c>
      <c r="B38" s="151"/>
      <c r="C38" s="152"/>
      <c r="D38" s="153" t="e">
        <f ca="1">+C37+C17</f>
        <v>#NAME?</v>
      </c>
      <c r="E38" s="133"/>
      <c r="F38" s="133"/>
      <c r="G38" s="96"/>
      <c r="H38" s="96"/>
      <c r="I38" s="154" t="s">
        <v>71</v>
      </c>
      <c r="J38" s="144"/>
      <c r="K38" s="144"/>
      <c r="L38" s="144"/>
      <c r="M38" s="144"/>
      <c r="N38" s="144"/>
      <c r="O38" s="309" t="e">
        <f ca="1">+P37+P17</f>
        <v>#NAME?</v>
      </c>
      <c r="P38" s="310"/>
      <c r="Q38" s="33"/>
      <c r="R38" s="28"/>
      <c r="S38" s="91" t="s">
        <v>59</v>
      </c>
      <c r="T38" s="96">
        <f>SUM(J35:L35)+N35+O35</f>
        <v>0</v>
      </c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8.25" customHeight="1">
      <c r="A39" s="33"/>
      <c r="B39" s="33"/>
      <c r="C39" s="133"/>
      <c r="D39" s="155"/>
      <c r="E39" s="133"/>
      <c r="F39" s="133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33"/>
      <c r="R39" s="28"/>
      <c r="S39" s="91"/>
      <c r="T39" s="96"/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14" customHeight="1">
      <c r="A40" s="33"/>
      <c r="B40" s="33"/>
      <c r="C40" s="133"/>
      <c r="D40" s="133"/>
      <c r="E40" s="308" t="s">
        <v>115</v>
      </c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3"/>
      <c r="R40" s="28"/>
      <c r="S40" s="23" t="s">
        <v>61</v>
      </c>
      <c r="T40" s="106" t="e">
        <f ca="1">IF((C37-H35+T38)&lt;=40,0,IF(AND((C37-H35)&lt;=40,(C37-H35+T38)&gt;40),((C37-H35+T38)-40),T38))</f>
        <v>#NAME?</v>
      </c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8.25" customHeight="1" thickBot="1">
      <c r="A41" s="33"/>
      <c r="B41" s="33"/>
      <c r="C41" s="133"/>
      <c r="D41" s="133"/>
      <c r="E41" s="133"/>
      <c r="F41" s="133"/>
      <c r="G41" s="156"/>
      <c r="H41" s="96"/>
      <c r="I41" s="96"/>
      <c r="J41" s="96"/>
      <c r="K41" s="96"/>
      <c r="L41" s="96"/>
      <c r="M41" s="96"/>
      <c r="N41" s="96"/>
      <c r="O41" s="96"/>
      <c r="P41" s="96"/>
      <c r="Q41" s="33"/>
      <c r="R41" s="28"/>
      <c r="S41" s="23"/>
      <c r="T41" s="106"/>
      <c r="U41" s="91"/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58"/>
      <c r="AH41" s="58"/>
      <c r="AI41" s="58"/>
      <c r="AJ41" s="58"/>
      <c r="AK41" s="58"/>
      <c r="AL41" s="58"/>
      <c r="AM41" s="58"/>
      <c r="AN41" s="96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293" t="s">
        <v>72</v>
      </c>
      <c r="D42" s="293"/>
      <c r="E42" s="293"/>
      <c r="F42" s="23"/>
      <c r="G42" s="23"/>
      <c r="H42" s="28"/>
      <c r="I42" s="157" t="s">
        <v>73</v>
      </c>
      <c r="J42" s="158"/>
      <c r="K42" s="158"/>
      <c r="L42" s="158"/>
      <c r="M42" s="159"/>
      <c r="N42" s="160">
        <f>'OPTIONAL LEAVE TRACKING SHEET'!J16</f>
        <v>0</v>
      </c>
      <c r="O42" s="161"/>
      <c r="P42" s="23"/>
      <c r="Q42" s="23"/>
      <c r="R42" s="30"/>
      <c r="S42" s="91" t="s">
        <v>63</v>
      </c>
      <c r="T42" s="96" t="e">
        <f ca="1">IF((C37-H35)&lt;=40,0,(C37-H35-40))</f>
        <v>#NAME?</v>
      </c>
      <c r="U42" s="96" t="e">
        <f ca="1">ROUND(T42*OvertimeRate,2)</f>
        <v>#NAME?</v>
      </c>
      <c r="V42" s="30"/>
      <c r="W42" s="30"/>
      <c r="X42" s="30"/>
      <c r="Y42" s="28"/>
      <c r="Z42" s="28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 t="s">
        <v>74</v>
      </c>
      <c r="D43" s="305"/>
      <c r="E43" s="301">
        <f>J36</f>
        <v>0</v>
      </c>
      <c r="F43" s="301"/>
      <c r="G43" s="23"/>
      <c r="H43" s="28"/>
      <c r="I43" s="162"/>
      <c r="J43" s="163" t="s">
        <v>75</v>
      </c>
      <c r="K43" s="163"/>
      <c r="L43" s="163"/>
      <c r="M43" s="164"/>
      <c r="N43" s="165">
        <f>paidOTWeek2+paidOTWeek1</f>
        <v>0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/>
      <c r="D44" s="305"/>
      <c r="E44" s="301"/>
      <c r="F44" s="301"/>
      <c r="G44" s="23"/>
      <c r="H44" s="28"/>
      <c r="I44" s="162" t="s">
        <v>76</v>
      </c>
      <c r="J44" s="167"/>
      <c r="K44" s="167"/>
      <c r="L44" s="167"/>
      <c r="M44" s="164"/>
      <c r="N44" s="165" t="e">
        <f ca="1">IF(EligibleforOvertime = "Y",T19+U20+T40+U42,0)</f>
        <v>#NAME?</v>
      </c>
      <c r="O44" s="166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 t="s">
        <v>77</v>
      </c>
      <c r="D45" s="305"/>
      <c r="E45" s="301">
        <f>K36</f>
        <v>0</v>
      </c>
      <c r="F45" s="301"/>
      <c r="G45" s="23"/>
      <c r="H45" s="28"/>
      <c r="I45" s="162" t="s">
        <v>78</v>
      </c>
      <c r="J45" s="167"/>
      <c r="K45" s="167"/>
      <c r="L45" s="167"/>
      <c r="M45" s="164"/>
      <c r="N45" s="165" t="e">
        <f ca="1">SUM(N42+N44)</f>
        <v>#NAME?</v>
      </c>
      <c r="O45" s="168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4" customHeight="1">
      <c r="A46" s="23"/>
      <c r="B46" s="23"/>
      <c r="C46" s="305"/>
      <c r="D46" s="305"/>
      <c r="E46" s="301"/>
      <c r="F46" s="301"/>
      <c r="G46" s="23"/>
      <c r="H46" s="28"/>
      <c r="I46" s="162" t="s">
        <v>79</v>
      </c>
      <c r="J46" s="167"/>
      <c r="K46" s="167"/>
      <c r="L46" s="167"/>
      <c r="M46" s="164"/>
      <c r="N46" s="165">
        <f>L16+L35</f>
        <v>0</v>
      </c>
      <c r="O46" s="166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5" customHeight="1" thickBot="1">
      <c r="A47" s="23"/>
      <c r="B47" s="23"/>
      <c r="C47" s="169"/>
      <c r="D47" s="169"/>
      <c r="E47" s="170"/>
      <c r="F47" s="3"/>
      <c r="G47" s="23"/>
      <c r="H47" s="28"/>
      <c r="I47" s="171" t="s">
        <v>80</v>
      </c>
      <c r="J47" s="86"/>
      <c r="K47" s="86"/>
      <c r="L47" s="86"/>
      <c r="M47" s="172"/>
      <c r="N47" s="173" t="e">
        <f ca="1">ROUND(SUM(N45-N46),2)</f>
        <v>#NAME?</v>
      </c>
      <c r="O47" s="168"/>
      <c r="P47" s="23"/>
      <c r="Q47" s="23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12" customHeight="1">
      <c r="A48" s="33"/>
      <c r="B48" s="33"/>
      <c r="C48" s="305" t="s">
        <v>81</v>
      </c>
      <c r="D48" s="305"/>
      <c r="E48" s="301">
        <f>L36</f>
        <v>0</v>
      </c>
      <c r="F48" s="301"/>
      <c r="G48" s="23"/>
      <c r="H48" s="28"/>
      <c r="I48" s="33" t="s">
        <v>122</v>
      </c>
      <c r="J48" s="96"/>
      <c r="K48" s="96"/>
      <c r="L48" s="96"/>
      <c r="M48" s="96"/>
      <c r="N48" s="96"/>
      <c r="O48" s="96"/>
      <c r="P48" s="96"/>
      <c r="Q48" s="28"/>
      <c r="R48" s="91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9.75" customHeight="1">
      <c r="A49" s="33"/>
      <c r="B49" s="33"/>
      <c r="C49" s="305"/>
      <c r="D49" s="305"/>
      <c r="E49" s="301"/>
      <c r="F49" s="301"/>
      <c r="G49" s="23"/>
      <c r="H49" s="28"/>
      <c r="I49" s="33"/>
      <c r="J49" s="96"/>
      <c r="K49" s="96"/>
      <c r="L49" s="96"/>
      <c r="M49" s="96"/>
      <c r="N49" s="96"/>
      <c r="O49" s="96"/>
      <c r="P49" s="33"/>
      <c r="Q49" s="28"/>
      <c r="R49" s="28"/>
      <c r="S49" s="28"/>
      <c r="T49" s="28"/>
      <c r="U49" s="28"/>
      <c r="V49" s="28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 thickBot="1">
      <c r="A50" s="33"/>
      <c r="B50" s="33"/>
      <c r="C50" s="305" t="s">
        <v>82</v>
      </c>
      <c r="D50" s="305"/>
      <c r="E50" s="301">
        <f>N36</f>
        <v>0</v>
      </c>
      <c r="F50" s="301"/>
      <c r="G50" s="23"/>
      <c r="H50" s="174"/>
      <c r="I50" s="318" t="s">
        <v>83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14" customHeight="1">
      <c r="A51" s="33"/>
      <c r="B51" s="33"/>
      <c r="C51" s="305"/>
      <c r="D51" s="305"/>
      <c r="E51" s="301"/>
      <c r="F51" s="301"/>
      <c r="G51" s="23"/>
      <c r="H51" s="49" t="s">
        <v>84</v>
      </c>
      <c r="I51" s="318" t="s">
        <v>85</v>
      </c>
      <c r="J51" s="318"/>
      <c r="K51" s="318"/>
      <c r="L51" s="318"/>
      <c r="M51" s="318"/>
      <c r="N51" s="318"/>
      <c r="O51" s="318"/>
      <c r="P51" s="318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5.25" customHeight="1">
      <c r="A52" s="33"/>
      <c r="B52" s="33"/>
      <c r="C52" s="175"/>
      <c r="D52" s="175"/>
      <c r="E52" s="176"/>
      <c r="F52" s="24"/>
      <c r="G52" s="24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 t="s">
        <v>104</v>
      </c>
      <c r="D53" s="305"/>
      <c r="E53" s="301">
        <f>O36</f>
        <v>0</v>
      </c>
      <c r="F53" s="301"/>
      <c r="G53" s="24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14" customHeight="1">
      <c r="A54" s="33"/>
      <c r="B54" s="33"/>
      <c r="C54" s="305"/>
      <c r="D54" s="305"/>
      <c r="E54" s="301"/>
      <c r="F54" s="301"/>
      <c r="G54" s="24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175"/>
      <c r="E55" s="176"/>
      <c r="F55" s="24"/>
      <c r="G55" s="24"/>
      <c r="H55" s="49"/>
      <c r="I55" s="177"/>
      <c r="J55" s="177"/>
      <c r="K55" s="177"/>
      <c r="L55" s="177"/>
      <c r="M55" s="177"/>
      <c r="N55" s="177"/>
      <c r="O55" s="177"/>
      <c r="P55" s="177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8.25" customHeight="1">
      <c r="A56" s="33"/>
      <c r="B56" s="33"/>
      <c r="C56" s="175"/>
      <c r="D56" s="319"/>
      <c r="E56" s="319"/>
      <c r="F56" s="319"/>
      <c r="G56" s="319"/>
      <c r="H56" s="319"/>
      <c r="I56" s="319"/>
      <c r="J56" s="319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5" customHeight="1" thickBot="1">
      <c r="A57" s="178" t="s">
        <v>97</v>
      </c>
      <c r="B57" s="33"/>
      <c r="C57" s="33"/>
      <c r="D57" s="320"/>
      <c r="E57" s="320"/>
      <c r="F57" s="320"/>
      <c r="G57" s="320"/>
      <c r="H57" s="320"/>
      <c r="I57" s="320"/>
      <c r="J57" s="320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2.75" customHeight="1">
      <c r="A58" s="33"/>
      <c r="B58" s="33"/>
      <c r="C58" s="33"/>
      <c r="D58" s="179"/>
      <c r="E58" s="179"/>
      <c r="F58" s="180"/>
      <c r="G58" s="180"/>
      <c r="H58" s="49"/>
      <c r="I58" s="33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33" t="s">
        <v>86</v>
      </c>
      <c r="B59" s="33"/>
      <c r="C59" s="33"/>
      <c r="D59" s="33"/>
      <c r="E59" s="33"/>
      <c r="F59" s="33"/>
      <c r="G59" s="28"/>
      <c r="H59" s="28"/>
      <c r="J59" s="33"/>
      <c r="K59" s="33"/>
      <c r="L59" s="33"/>
      <c r="M59" s="33"/>
      <c r="N59" s="33"/>
      <c r="O59" s="33"/>
      <c r="P59" s="33"/>
      <c r="Q59" s="33"/>
      <c r="R59" s="91"/>
      <c r="S59" s="28"/>
      <c r="T59" s="91"/>
      <c r="U59" s="91"/>
      <c r="V59" s="91"/>
      <c r="W59" s="91"/>
      <c r="X59" s="91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87</v>
      </c>
      <c r="B60" s="71"/>
      <c r="C60" s="181"/>
      <c r="D60" s="181"/>
      <c r="E60" s="181"/>
      <c r="F60" s="181"/>
      <c r="G60" s="147"/>
      <c r="H60" s="28"/>
      <c r="I60" s="33"/>
      <c r="J60" s="33"/>
      <c r="K60" s="33"/>
      <c r="L60" s="33"/>
      <c r="M60" s="33"/>
      <c r="N60" s="33"/>
      <c r="O60" s="33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" customHeight="1">
      <c r="A61" s="71" t="s">
        <v>134</v>
      </c>
      <c r="B61" s="71"/>
      <c r="C61" s="181"/>
      <c r="D61" s="181"/>
      <c r="E61" s="181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4.25" customHeight="1">
      <c r="A62" s="71"/>
      <c r="B62" s="71"/>
      <c r="C62" s="181"/>
      <c r="D62" s="181"/>
      <c r="E62" s="2"/>
      <c r="F62" s="181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71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3" thickBot="1">
      <c r="A63" s="71"/>
      <c r="B63" s="71"/>
      <c r="C63" s="71"/>
      <c r="D63" s="317" t="s">
        <v>88</v>
      </c>
      <c r="E63" s="317"/>
      <c r="F63" s="317"/>
      <c r="G63" s="317"/>
      <c r="H63" s="183"/>
      <c r="I63" s="183"/>
      <c r="J63" s="183"/>
      <c r="K63" s="184"/>
      <c r="L63" s="184"/>
      <c r="M63" s="184"/>
      <c r="N63" s="185"/>
      <c r="O63" s="185"/>
      <c r="P63" s="186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9.5" customHeight="1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187"/>
      <c r="O64" s="187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 ht="13" thickBot="1">
      <c r="B65" s="71"/>
      <c r="C65" s="71"/>
      <c r="D65" s="317" t="s">
        <v>89</v>
      </c>
      <c r="E65" s="317"/>
      <c r="F65" s="317"/>
      <c r="G65" s="317"/>
      <c r="H65" s="184"/>
      <c r="I65" s="184"/>
      <c r="J65" s="184"/>
      <c r="K65" s="184"/>
      <c r="L65" s="184"/>
      <c r="M65" s="184"/>
      <c r="N65" s="185"/>
      <c r="O65" s="185"/>
      <c r="P65" s="187"/>
      <c r="Q65" s="186"/>
      <c r="R65" s="71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273"/>
      <c r="B66" s="269"/>
      <c r="C66" s="188"/>
      <c r="D66" s="188"/>
      <c r="E66" s="189"/>
      <c r="F66" s="189"/>
      <c r="G66" s="187"/>
      <c r="H66" s="187"/>
      <c r="I66" s="187"/>
      <c r="J66" s="187"/>
      <c r="K66" s="190"/>
      <c r="L66" s="187"/>
      <c r="M66" s="187"/>
      <c r="N66" s="187"/>
      <c r="O66" s="187"/>
      <c r="P66" s="186"/>
      <c r="Q66" s="186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273"/>
      <c r="B67" s="269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190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32"/>
      <c r="Q70" s="32"/>
      <c r="R70" s="32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32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18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7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71"/>
      <c r="R76" s="181"/>
      <c r="S76" s="182"/>
      <c r="T76" s="182"/>
      <c r="U76" s="182"/>
      <c r="V76" s="182"/>
      <c r="W76" s="182"/>
      <c r="X76" s="182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181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82"/>
      <c r="U78" s="182"/>
      <c r="V78" s="182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87"/>
      <c r="Q79" s="186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 s="72" customFormat="1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32"/>
      <c r="S86" s="182"/>
      <c r="T86" s="191"/>
      <c r="U86" s="191"/>
      <c r="V86" s="191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32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86"/>
      <c r="R91" s="181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82"/>
      <c r="T92" s="182"/>
      <c r="U92" s="182"/>
      <c r="V92" s="182"/>
      <c r="W92" s="182"/>
      <c r="X92" s="182"/>
      <c r="Y92" s="147"/>
      <c r="Z92" s="147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  <row r="160" spans="1:106">
      <c r="A160" s="32"/>
      <c r="B160" s="32"/>
      <c r="C160" s="188"/>
      <c r="D160" s="188"/>
      <c r="E160" s="188"/>
      <c r="F160" s="188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32"/>
      <c r="R160" s="188"/>
      <c r="S160" s="191"/>
      <c r="T160" s="191"/>
      <c r="U160" s="191"/>
      <c r="V160" s="191"/>
      <c r="W160" s="191"/>
      <c r="X160" s="191"/>
      <c r="Y160" s="190"/>
      <c r="Z160" s="190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</row>
  </sheetData>
  <sheetProtection password="C6A5" sheet="1" objects="1" scenarios="1"/>
  <mergeCells count="31">
    <mergeCell ref="D65:G65"/>
    <mergeCell ref="C53:D54"/>
    <mergeCell ref="C48:D49"/>
    <mergeCell ref="I50:P50"/>
    <mergeCell ref="I51:P51"/>
    <mergeCell ref="D56:J57"/>
    <mergeCell ref="C50:D51"/>
    <mergeCell ref="D63:G63"/>
    <mergeCell ref="E50:F51"/>
    <mergeCell ref="E48:F49"/>
    <mergeCell ref="C2:G2"/>
    <mergeCell ref="J2:P2"/>
    <mergeCell ref="K4:P5"/>
    <mergeCell ref="A6:L6"/>
    <mergeCell ref="G4:H4"/>
    <mergeCell ref="C4:D4"/>
    <mergeCell ref="M7:N7"/>
    <mergeCell ref="E53:F54"/>
    <mergeCell ref="A7:L7"/>
    <mergeCell ref="E45:F46"/>
    <mergeCell ref="C37:D37"/>
    <mergeCell ref="C45:D46"/>
    <mergeCell ref="M25:N25"/>
    <mergeCell ref="E43:F44"/>
    <mergeCell ref="C17:D17"/>
    <mergeCell ref="K21:P21"/>
    <mergeCell ref="K22:P22"/>
    <mergeCell ref="E40:P40"/>
    <mergeCell ref="C43:D44"/>
    <mergeCell ref="O38:P38"/>
    <mergeCell ref="C42:E42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pageSetUpPr fitToPage="1"/>
  </sheetPr>
  <dimension ref="A1:DB159"/>
  <sheetViews>
    <sheetView workbookViewId="0">
      <selection activeCell="Z22" sqref="Z22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42190</v>
      </c>
      <c r="D4" s="316"/>
      <c r="E4" s="194" t="s">
        <v>31</v>
      </c>
      <c r="F4" s="38"/>
      <c r="G4" s="315">
        <f>START_DATE+13</f>
        <v>42203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/>
      <c r="T4" s="30"/>
      <c r="U4" s="30"/>
      <c r="V4" s="30"/>
      <c r="W4" s="31"/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/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42190</v>
      </c>
      <c r="B9" s="51" t="s">
        <v>49</v>
      </c>
      <c r="C9" s="136"/>
      <c r="D9" s="136"/>
      <c r="E9" s="136"/>
      <c r="F9" s="136"/>
      <c r="G9" s="136"/>
      <c r="H9" s="136"/>
      <c r="I9" s="53" t="e">
        <f ca="1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0">A9+1</f>
        <v>42191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ref="I10:I15" ca="1" si="1">HoursWorked(C10,D10,E10,F10,G10,H10)</f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0"/>
        <v>42192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1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0"/>
        <v>42193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1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0"/>
        <v>42194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1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0"/>
        <v>42195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1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0"/>
        <v>42196</v>
      </c>
      <c r="B15" s="64" t="s">
        <v>48</v>
      </c>
      <c r="C15" s="136"/>
      <c r="D15" s="136"/>
      <c r="E15" s="136"/>
      <c r="F15" s="136"/>
      <c r="G15" s="140"/>
      <c r="H15" s="136"/>
      <c r="I15" s="53" t="e">
        <f t="shared" ca="1" si="1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4" customHeight="1" thickBot="1">
      <c r="A24" s="92"/>
      <c r="B24" s="33"/>
      <c r="C24" s="133"/>
      <c r="D24" s="133"/>
      <c r="E24" s="133"/>
      <c r="F24" s="133"/>
      <c r="G24" s="129" t="s">
        <v>120</v>
      </c>
      <c r="H24" s="130"/>
      <c r="I24" s="131"/>
      <c r="J24" s="132"/>
      <c r="K24" s="96"/>
      <c r="L24" s="96"/>
      <c r="O24" s="196"/>
      <c r="P24" s="96"/>
      <c r="Q24" s="33"/>
      <c r="R24" s="29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197"/>
      <c r="H25" s="198"/>
      <c r="I25" s="197"/>
      <c r="J25" s="88"/>
      <c r="K25" s="96"/>
      <c r="L25" s="96"/>
      <c r="M25" s="299" t="s">
        <v>36</v>
      </c>
      <c r="N25" s="300"/>
      <c r="O25" s="199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42197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42198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42199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42200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42201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42202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42203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06-20-15'!N47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pageSetUpPr fitToPage="1"/>
  </sheetPr>
  <dimension ref="A1:DB159"/>
  <sheetViews>
    <sheetView tabSelected="1" workbookViewId="0">
      <selection activeCell="Z29" sqref="Z29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/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42204</v>
      </c>
      <c r="D4" s="316"/>
      <c r="E4" s="194" t="s">
        <v>31</v>
      </c>
      <c r="F4" s="38"/>
      <c r="G4" s="315">
        <f>START_DATE+13</f>
        <v>42217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/>
      <c r="T4" s="30"/>
      <c r="U4" s="30"/>
      <c r="V4" s="30"/>
      <c r="W4" s="31"/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/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42204</v>
      </c>
      <c r="B9" s="51" t="s">
        <v>49</v>
      </c>
      <c r="C9" s="136"/>
      <c r="D9" s="136"/>
      <c r="E9" s="136"/>
      <c r="F9" s="136"/>
      <c r="G9" s="136"/>
      <c r="H9" s="136"/>
      <c r="I9" s="53" t="e">
        <f ca="1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0">A9+1</f>
        <v>42205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ref="I10:I15" ca="1" si="1">HoursWorked(C10,D10,E10,F10,G10,H10)</f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0"/>
        <v>42206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1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0"/>
        <v>42207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1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0"/>
        <v>42208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1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0"/>
        <v>42209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1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0"/>
        <v>42210</v>
      </c>
      <c r="B15" s="64" t="s">
        <v>48</v>
      </c>
      <c r="C15" s="136"/>
      <c r="D15" s="136"/>
      <c r="E15" s="136"/>
      <c r="F15" s="136"/>
      <c r="G15" s="140"/>
      <c r="H15" s="136"/>
      <c r="I15" s="53" t="e">
        <f t="shared" ca="1" si="1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42211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42212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42213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42214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42215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42216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42217</v>
      </c>
      <c r="B33" s="139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07-05-15'!N46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pageSetUpPr fitToPage="1"/>
  </sheetPr>
  <dimension ref="A1:DB159"/>
  <sheetViews>
    <sheetView topLeftCell="A4" workbookViewId="0">
      <selection activeCell="Y21" sqref="Y21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42218</v>
      </c>
      <c r="D4" s="316"/>
      <c r="E4" s="194" t="s">
        <v>31</v>
      </c>
      <c r="F4" s="38"/>
      <c r="G4" s="315">
        <f>START_DATE+13</f>
        <v>42231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115.58658453114305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42218</v>
      </c>
      <c r="B9" s="51" t="s">
        <v>49</v>
      </c>
      <c r="C9" s="136"/>
      <c r="D9" s="136"/>
      <c r="E9" s="136"/>
      <c r="F9" s="136"/>
      <c r="G9" s="136"/>
      <c r="H9" s="136"/>
      <c r="I9" s="53" t="e">
        <f ca="1">HoursWorked(C9,D9,E9,F9,G9,H9)</f>
        <v>#NAME?</v>
      </c>
      <c r="J9" s="54"/>
      <c r="K9" s="54"/>
      <c r="L9" s="54"/>
      <c r="M9" s="55"/>
      <c r="N9" s="54"/>
      <c r="O9" s="56"/>
      <c r="P9" s="57" t="e">
        <f t="shared" ref="P9:P15" ca="1" si="0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42219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ref="I10:I15" ca="1" si="2">HoursWorked(C10,D10,E10,F10,G10,H10)</f>
        <v>#NAME?</v>
      </c>
      <c r="J10" s="54"/>
      <c r="K10" s="54"/>
      <c r="L10" s="54"/>
      <c r="M10" s="55"/>
      <c r="N10" s="54"/>
      <c r="O10" s="59"/>
      <c r="P10" s="57" t="e">
        <f t="shared" ca="1" si="0"/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42220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2"/>
        <v>#NAME?</v>
      </c>
      <c r="J11" s="60"/>
      <c r="K11" s="60"/>
      <c r="L11" s="60"/>
      <c r="M11" s="61"/>
      <c r="N11" s="54"/>
      <c r="O11" s="59"/>
      <c r="P11" s="57" t="e">
        <f t="shared" ca="1" si="0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42221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2"/>
        <v>#NAME?</v>
      </c>
      <c r="J12" s="60"/>
      <c r="K12" s="60"/>
      <c r="L12" s="60"/>
      <c r="M12" s="61"/>
      <c r="N12" s="54"/>
      <c r="O12" s="59"/>
      <c r="P12" s="57" t="e">
        <f t="shared" ca="1" si="0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42222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2"/>
        <v>#NAME?</v>
      </c>
      <c r="J13" s="60"/>
      <c r="K13" s="60"/>
      <c r="L13" s="60"/>
      <c r="M13" s="61"/>
      <c r="N13" s="54"/>
      <c r="O13" s="59"/>
      <c r="P13" s="57" t="e">
        <f t="shared" ca="1" si="0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42223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2"/>
        <v>#NAME?</v>
      </c>
      <c r="J14" s="60"/>
      <c r="K14" s="60"/>
      <c r="L14" s="60"/>
      <c r="M14" s="61"/>
      <c r="N14" s="54"/>
      <c r="O14" s="59"/>
      <c r="P14" s="57" t="e">
        <f t="shared" ca="1" si="0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42224</v>
      </c>
      <c r="B15" s="64" t="s">
        <v>48</v>
      </c>
      <c r="C15" s="136"/>
      <c r="D15" s="136"/>
      <c r="E15" s="136"/>
      <c r="F15" s="136"/>
      <c r="G15" s="140"/>
      <c r="H15" s="136"/>
      <c r="I15" s="53" t="e">
        <f t="shared" ca="1" si="2"/>
        <v>#NAME?</v>
      </c>
      <c r="J15" s="66"/>
      <c r="K15" s="66"/>
      <c r="L15" s="66"/>
      <c r="M15" s="67"/>
      <c r="N15" s="68"/>
      <c r="O15" s="69"/>
      <c r="P15" s="57" t="e">
        <f t="shared" ca="1" si="0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42225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42226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42227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ca="1">I29+J29+K29+L29+N29+O29</f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42228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ca="1">I30+J30+K30+L30+N30+O30</f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42229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42230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42231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07-19-15'!N46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pageSetUpPr fitToPage="1"/>
  </sheetPr>
  <dimension ref="A1:DB159"/>
  <sheetViews>
    <sheetView topLeftCell="A4" workbookViewId="0">
      <selection activeCell="Y28" sqref="Y28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42232</v>
      </c>
      <c r="D4" s="316"/>
      <c r="E4" s="194" t="s">
        <v>31</v>
      </c>
      <c r="F4" s="38"/>
      <c r="G4" s="315">
        <f>START_DATE+13</f>
        <v>42245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115.6249144421629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42232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42233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42234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42235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42236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42237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42238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42239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42240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42241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42242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42243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42244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42245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08-02-15'!N46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pageSetUpPr fitToPage="1"/>
  </sheetPr>
  <dimension ref="A1:DB159"/>
  <sheetViews>
    <sheetView workbookViewId="0">
      <selection activeCell="Z27" sqref="Z27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42246</v>
      </c>
      <c r="D4" s="316"/>
      <c r="E4" s="194" t="s">
        <v>31</v>
      </c>
      <c r="F4" s="38"/>
      <c r="G4" s="315">
        <f>START_DATE+13</f>
        <v>42259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115.66324435318275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42246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274">
        <f t="shared" ref="A10:A15" si="1">A9+1</f>
        <v>42247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277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42248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42249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42250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42251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42252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42253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267">
        <f t="shared" ref="A28:A33" si="4">A27+1</f>
        <v>42254</v>
      </c>
      <c r="B28" s="288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268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42255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42256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42257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42258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42259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08-16-15'!N46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4:G64"/>
    <mergeCell ref="D55:J56"/>
    <mergeCell ref="C49:D50"/>
    <mergeCell ref="C47:D48"/>
    <mergeCell ref="E49:F50"/>
    <mergeCell ref="E52:F53"/>
    <mergeCell ref="C52:D53"/>
    <mergeCell ref="E47:F48"/>
    <mergeCell ref="D62:G62"/>
    <mergeCell ref="I50:P50"/>
    <mergeCell ref="K22:O22"/>
    <mergeCell ref="O37:P37"/>
    <mergeCell ref="E42:F43"/>
    <mergeCell ref="E39:P39"/>
    <mergeCell ref="C36:D36"/>
    <mergeCell ref="C2:G2"/>
    <mergeCell ref="J2:P2"/>
    <mergeCell ref="I49:P49"/>
    <mergeCell ref="K4:P5"/>
    <mergeCell ref="C42:D43"/>
    <mergeCell ref="G4:H4"/>
    <mergeCell ref="C4:D4"/>
    <mergeCell ref="M25:N25"/>
    <mergeCell ref="A6:L6"/>
    <mergeCell ref="E44:F45"/>
    <mergeCell ref="K21:P21"/>
    <mergeCell ref="M7:N7"/>
    <mergeCell ref="A7:L7"/>
    <mergeCell ref="C17:D17"/>
    <mergeCell ref="C41:E41"/>
    <mergeCell ref="C44:D45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pageSetUpPr fitToPage="1"/>
  </sheetPr>
  <dimension ref="A1:DB159"/>
  <sheetViews>
    <sheetView workbookViewId="0">
      <selection activeCell="Z36" sqref="Z36"/>
    </sheetView>
  </sheetViews>
  <sheetFormatPr baseColWidth="10" defaultColWidth="9.1640625" defaultRowHeight="12" x14ac:dyDescent="0"/>
  <cols>
    <col min="1" max="1" width="5.83203125" style="23" customWidth="1"/>
    <col min="2" max="2" width="5.1640625" style="23" customWidth="1"/>
    <col min="3" max="5" width="8.33203125" style="192" customWidth="1"/>
    <col min="6" max="6" width="8.1640625" style="192" customWidth="1"/>
    <col min="7" max="9" width="8.33203125" style="106" customWidth="1"/>
    <col min="10" max="10" width="6" style="106" customWidth="1"/>
    <col min="11" max="12" width="5.83203125" style="106" customWidth="1"/>
    <col min="13" max="13" width="6" style="106" customWidth="1"/>
    <col min="14" max="14" width="6.1640625" style="106" customWidth="1"/>
    <col min="15" max="15" width="5.1640625" style="106" customWidth="1"/>
    <col min="16" max="16" width="5.5" style="106" customWidth="1"/>
    <col min="17" max="17" width="8.5" style="23" customWidth="1"/>
    <col min="18" max="18" width="6.1640625" style="192" hidden="1" customWidth="1"/>
    <col min="19" max="19" width="10.33203125" style="193" hidden="1" customWidth="1"/>
    <col min="20" max="22" width="8.5" style="193" hidden="1" customWidth="1"/>
    <col min="23" max="23" width="9.6640625" style="193" hidden="1" customWidth="1"/>
    <col min="24" max="24" width="8.5" style="193" hidden="1" customWidth="1"/>
    <col min="25" max="25" width="7.5" style="106" customWidth="1"/>
    <col min="26" max="26" width="8.1640625" style="106" customWidth="1"/>
    <col min="27" max="16384" width="9.1640625" style="23"/>
  </cols>
  <sheetData>
    <row r="1" spans="1:106" ht="6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9"/>
      <c r="S1" s="30"/>
      <c r="T1" s="30"/>
      <c r="U1" s="30"/>
      <c r="V1" s="30"/>
      <c r="W1" s="30"/>
      <c r="X1" s="30"/>
      <c r="Y1" s="31"/>
      <c r="Z1" s="31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</row>
    <row r="2" spans="1:106" ht="15.75" customHeight="1">
      <c r="A2" s="33" t="s">
        <v>0</v>
      </c>
      <c r="B2" s="33"/>
      <c r="C2" s="311" t="str">
        <f>'Enter Employee Name, CWID'!A18</f>
        <v xml:space="preserve">, </v>
      </c>
      <c r="D2" s="311"/>
      <c r="E2" s="311"/>
      <c r="F2" s="311"/>
      <c r="G2" s="311"/>
      <c r="H2" s="33"/>
      <c r="I2" s="33" t="s">
        <v>121</v>
      </c>
      <c r="J2" s="312">
        <f>'Enter Employee Name, CWID'!B3</f>
        <v>0</v>
      </c>
      <c r="K2" s="312"/>
      <c r="L2" s="312"/>
      <c r="M2" s="312"/>
      <c r="N2" s="312"/>
      <c r="O2" s="312"/>
      <c r="P2" s="312"/>
      <c r="Q2" s="28"/>
      <c r="R2" s="29"/>
      <c r="S2" s="30" t="s">
        <v>29</v>
      </c>
      <c r="T2" s="30"/>
      <c r="U2" s="30"/>
      <c r="V2" s="28"/>
      <c r="W2" s="34"/>
      <c r="X2" s="28"/>
      <c r="Y2" s="31"/>
      <c r="Z2" s="31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</row>
    <row r="3" spans="1:106" ht="7.5" customHeight="1">
      <c r="A3" s="33"/>
      <c r="B3" s="33"/>
      <c r="C3" s="35"/>
      <c r="D3" s="35"/>
      <c r="E3" s="35"/>
      <c r="F3" s="35"/>
      <c r="G3" s="35"/>
      <c r="H3" s="33"/>
      <c r="I3" s="33"/>
      <c r="J3" s="36"/>
      <c r="K3" s="36"/>
      <c r="L3" s="36"/>
      <c r="M3" s="36"/>
      <c r="N3" s="36"/>
      <c r="O3" s="36"/>
      <c r="P3" s="36"/>
      <c r="Q3" s="28"/>
      <c r="R3" s="29"/>
      <c r="S3" s="30"/>
      <c r="T3" s="30"/>
      <c r="U3" s="30"/>
      <c r="V3" s="28"/>
      <c r="W3" s="34"/>
      <c r="X3" s="28"/>
      <c r="Y3" s="31"/>
      <c r="Z3" s="31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</row>
    <row r="4" spans="1:106" ht="14" customHeight="1">
      <c r="A4" s="33" t="s">
        <v>30</v>
      </c>
      <c r="B4" s="33"/>
      <c r="C4" s="316">
        <v>42260</v>
      </c>
      <c r="D4" s="316"/>
      <c r="E4" s="194" t="s">
        <v>31</v>
      </c>
      <c r="F4" s="38"/>
      <c r="G4" s="315">
        <f>START_DATE+13</f>
        <v>42273</v>
      </c>
      <c r="H4" s="315"/>
      <c r="I4" s="33"/>
      <c r="J4" s="33"/>
      <c r="K4" s="313" t="str">
        <f>'Enter Employee Name, CWID'!A21</f>
        <v>Check Dept #</v>
      </c>
      <c r="L4" s="313"/>
      <c r="M4" s="313"/>
      <c r="N4" s="313"/>
      <c r="O4" s="313"/>
      <c r="P4" s="313"/>
      <c r="Q4" s="28"/>
      <c r="R4" s="29"/>
      <c r="S4" s="30" t="s">
        <v>32</v>
      </c>
      <c r="T4" s="30"/>
      <c r="U4" s="30"/>
      <c r="V4" s="30"/>
      <c r="W4" s="31">
        <f>(-W2+C4)/365.25</f>
        <v>115.70157426420261</v>
      </c>
      <c r="X4" s="28"/>
      <c r="Y4" s="31"/>
      <c r="Z4" s="31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</row>
    <row r="5" spans="1:106" ht="8.25" customHeight="1">
      <c r="A5" s="33" t="s">
        <v>33</v>
      </c>
      <c r="B5" s="33"/>
      <c r="C5" s="33"/>
      <c r="D5" s="33"/>
      <c r="E5" s="33"/>
      <c r="F5" s="33"/>
      <c r="G5" s="33"/>
      <c r="H5" s="33"/>
      <c r="I5" s="33"/>
      <c r="J5" s="33"/>
      <c r="K5" s="313"/>
      <c r="L5" s="313"/>
      <c r="M5" s="313"/>
      <c r="N5" s="313"/>
      <c r="O5" s="313"/>
      <c r="P5" s="313"/>
      <c r="Q5" s="28"/>
      <c r="R5" s="29"/>
      <c r="S5" s="30" t="s">
        <v>34</v>
      </c>
      <c r="T5" s="30"/>
      <c r="U5" s="30"/>
      <c r="V5" s="30"/>
      <c r="W5" s="31"/>
      <c r="X5" s="30"/>
      <c r="Y5" s="31"/>
      <c r="Z5" s="31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</row>
    <row r="6" spans="1:106" ht="16.5" customHeight="1" thickBot="1">
      <c r="A6" s="314" t="s">
        <v>35</v>
      </c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4"/>
      <c r="M6" s="39"/>
      <c r="N6" s="39"/>
      <c r="O6" s="39"/>
      <c r="P6" s="39"/>
      <c r="Q6" s="28"/>
      <c r="R6" s="29"/>
      <c r="S6" s="30"/>
      <c r="T6" s="30"/>
      <c r="U6" s="30"/>
      <c r="V6" s="30"/>
      <c r="W6" s="31"/>
      <c r="X6" s="30"/>
      <c r="Y6" s="31"/>
      <c r="Z6" s="31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</row>
    <row r="7" spans="1:106" ht="16.5" customHeight="1" thickBot="1">
      <c r="A7" s="302" t="s">
        <v>116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3"/>
      <c r="M7" s="299" t="s">
        <v>36</v>
      </c>
      <c r="N7" s="300"/>
      <c r="O7" s="40"/>
      <c r="P7" s="31"/>
      <c r="Q7" s="28"/>
      <c r="R7" s="23"/>
      <c r="S7" s="23"/>
      <c r="T7" s="23"/>
      <c r="U7" s="23"/>
      <c r="V7" s="23"/>
      <c r="W7" s="23"/>
      <c r="X7" s="23"/>
      <c r="Y7" s="23"/>
      <c r="Z7" s="23"/>
      <c r="AG7" s="28"/>
      <c r="AH7" s="28"/>
      <c r="AI7" s="28"/>
      <c r="AJ7" s="28"/>
      <c r="AK7" s="28"/>
      <c r="AL7" s="28"/>
      <c r="AM7" s="28"/>
      <c r="AN7" s="28"/>
      <c r="AO7" s="28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</row>
    <row r="8" spans="1:106" ht="15" customHeight="1" thickBot="1">
      <c r="A8" s="41" t="s">
        <v>37</v>
      </c>
      <c r="B8" s="42" t="s">
        <v>38</v>
      </c>
      <c r="C8" s="43" t="s">
        <v>39</v>
      </c>
      <c r="D8" s="43" t="s">
        <v>40</v>
      </c>
      <c r="E8" s="43" t="s">
        <v>39</v>
      </c>
      <c r="F8" s="43" t="s">
        <v>40</v>
      </c>
      <c r="G8" s="44" t="s">
        <v>39</v>
      </c>
      <c r="H8" s="44" t="s">
        <v>40</v>
      </c>
      <c r="I8" s="44" t="s">
        <v>41</v>
      </c>
      <c r="J8" s="44" t="s">
        <v>42</v>
      </c>
      <c r="K8" s="44" t="s">
        <v>43</v>
      </c>
      <c r="L8" s="44" t="s">
        <v>44</v>
      </c>
      <c r="M8" s="45" t="s">
        <v>45</v>
      </c>
      <c r="N8" s="45" t="s">
        <v>46</v>
      </c>
      <c r="O8" s="46" t="s">
        <v>100</v>
      </c>
      <c r="P8" s="47" t="s">
        <v>47</v>
      </c>
      <c r="Q8" s="48"/>
      <c r="R8" s="23"/>
      <c r="S8" s="23"/>
      <c r="T8" s="23"/>
      <c r="U8" s="23"/>
      <c r="V8" s="23"/>
      <c r="W8" s="23"/>
      <c r="X8" s="23"/>
      <c r="Y8" s="23"/>
      <c r="Z8" s="23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</row>
    <row r="9" spans="1:106" ht="14" customHeight="1">
      <c r="A9" s="50">
        <f>START_DATE</f>
        <v>42260</v>
      </c>
      <c r="B9" s="51" t="s">
        <v>49</v>
      </c>
      <c r="C9" s="136"/>
      <c r="D9" s="136"/>
      <c r="E9" s="136"/>
      <c r="F9" s="136"/>
      <c r="G9" s="136"/>
      <c r="H9" s="136"/>
      <c r="I9" s="53" t="e">
        <f t="shared" ref="I9:I15" ca="1" si="0">HoursWorked(C9,D9,E9,F9,G9,H9)</f>
        <v>#NAME?</v>
      </c>
      <c r="J9" s="54"/>
      <c r="K9" s="54"/>
      <c r="L9" s="54"/>
      <c r="M9" s="55"/>
      <c r="N9" s="54"/>
      <c r="O9" s="56"/>
      <c r="P9" s="57" t="e">
        <f ca="1">I9+J9+K9+L9+N9+O9</f>
        <v>#NAME?</v>
      </c>
      <c r="Q9" s="48"/>
      <c r="R9" s="23"/>
      <c r="S9" s="23"/>
      <c r="T9" s="23"/>
      <c r="U9" s="23"/>
      <c r="V9" s="23"/>
      <c r="W9" s="23"/>
      <c r="X9" s="23"/>
      <c r="Y9" s="23"/>
      <c r="Z9" s="23"/>
      <c r="AG9" s="58"/>
      <c r="AH9" s="58"/>
      <c r="AI9" s="58"/>
      <c r="AJ9" s="58"/>
      <c r="AK9" s="58"/>
      <c r="AL9" s="58"/>
      <c r="AM9" s="58"/>
      <c r="AN9" s="58"/>
      <c r="AO9" s="58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</row>
    <row r="10" spans="1:106" ht="14" customHeight="1">
      <c r="A10" s="50">
        <f t="shared" ref="A10:A15" si="1">A9+1</f>
        <v>42261</v>
      </c>
      <c r="B10" s="51" t="s">
        <v>50</v>
      </c>
      <c r="C10" s="136"/>
      <c r="D10" s="136"/>
      <c r="E10" s="136"/>
      <c r="F10" s="136"/>
      <c r="G10" s="136"/>
      <c r="H10" s="136"/>
      <c r="I10" s="53" t="e">
        <f t="shared" ca="1" si="0"/>
        <v>#NAME?</v>
      </c>
      <c r="J10" s="54"/>
      <c r="K10" s="54"/>
      <c r="L10" s="54"/>
      <c r="M10" s="55"/>
      <c r="N10" s="54"/>
      <c r="O10" s="59"/>
      <c r="P10" s="57" t="e">
        <f t="shared" ref="P10:P15" ca="1" si="2">I10+J10+K10+L10+N10+O10</f>
        <v>#NAME?</v>
      </c>
      <c r="Q10" s="48"/>
      <c r="R10" s="23"/>
      <c r="S10" s="23"/>
      <c r="T10" s="23"/>
      <c r="U10" s="23"/>
      <c r="V10" s="23"/>
      <c r="W10" s="23"/>
      <c r="X10" s="23"/>
      <c r="Y10" s="23"/>
      <c r="Z10" s="23"/>
      <c r="AG10" s="58"/>
      <c r="AH10" s="58"/>
      <c r="AI10" s="58"/>
      <c r="AJ10" s="58"/>
      <c r="AK10" s="58"/>
      <c r="AL10" s="58"/>
      <c r="AM10" s="58"/>
      <c r="AN10" s="58"/>
      <c r="AO10" s="58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</row>
    <row r="11" spans="1:106" ht="14" customHeight="1">
      <c r="A11" s="50">
        <f t="shared" si="1"/>
        <v>42262</v>
      </c>
      <c r="B11" s="51" t="s">
        <v>51</v>
      </c>
      <c r="C11" s="136"/>
      <c r="D11" s="136"/>
      <c r="E11" s="136"/>
      <c r="F11" s="136"/>
      <c r="G11" s="136"/>
      <c r="H11" s="136"/>
      <c r="I11" s="53" t="e">
        <f t="shared" ca="1" si="0"/>
        <v>#NAME?</v>
      </c>
      <c r="J11" s="60"/>
      <c r="K11" s="60"/>
      <c r="L11" s="60"/>
      <c r="M11" s="61"/>
      <c r="N11" s="54"/>
      <c r="O11" s="59"/>
      <c r="P11" s="57" t="e">
        <f t="shared" ca="1" si="2"/>
        <v>#NAME?</v>
      </c>
      <c r="Q11" s="48"/>
      <c r="R11" s="23"/>
      <c r="S11" s="23"/>
      <c r="T11" s="23"/>
      <c r="U11" s="23"/>
      <c r="V11" s="23"/>
      <c r="W11" s="23"/>
      <c r="X11" s="23"/>
      <c r="Y11" s="23"/>
      <c r="Z11" s="23"/>
      <c r="AG11" s="58"/>
      <c r="AH11" s="58"/>
      <c r="AI11" s="58"/>
      <c r="AJ11" s="58"/>
      <c r="AK11" s="58"/>
      <c r="AL11" s="58"/>
      <c r="AM11" s="58"/>
      <c r="AN11" s="58"/>
      <c r="AO11" s="58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</row>
    <row r="12" spans="1:106" ht="14" customHeight="1">
      <c r="A12" s="50">
        <f t="shared" si="1"/>
        <v>42263</v>
      </c>
      <c r="B12" s="51" t="s">
        <v>52</v>
      </c>
      <c r="C12" s="136"/>
      <c r="D12" s="136"/>
      <c r="E12" s="136"/>
      <c r="F12" s="136"/>
      <c r="G12" s="136"/>
      <c r="H12" s="136"/>
      <c r="I12" s="53" t="e">
        <f t="shared" ca="1" si="0"/>
        <v>#NAME?</v>
      </c>
      <c r="J12" s="60"/>
      <c r="K12" s="60"/>
      <c r="L12" s="60"/>
      <c r="M12" s="61"/>
      <c r="N12" s="54"/>
      <c r="O12" s="59"/>
      <c r="P12" s="57" t="e">
        <f t="shared" ca="1" si="2"/>
        <v>#NAME?</v>
      </c>
      <c r="Q12" s="48"/>
      <c r="R12" s="23"/>
      <c r="S12" s="23"/>
      <c r="T12" s="23"/>
      <c r="U12" s="23"/>
      <c r="V12" s="23"/>
      <c r="W12" s="23"/>
      <c r="X12" s="23"/>
      <c r="Y12" s="23"/>
      <c r="Z12" s="23"/>
      <c r="AG12" s="58"/>
      <c r="AH12" s="58"/>
      <c r="AI12" s="58"/>
      <c r="AJ12" s="58"/>
      <c r="AK12" s="58"/>
      <c r="AL12" s="58"/>
      <c r="AM12" s="58"/>
      <c r="AN12" s="58"/>
      <c r="AO12" s="58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</row>
    <row r="13" spans="1:106" ht="14" customHeight="1">
      <c r="A13" s="50">
        <f t="shared" si="1"/>
        <v>42264</v>
      </c>
      <c r="B13" s="51" t="s">
        <v>53</v>
      </c>
      <c r="C13" s="136"/>
      <c r="D13" s="136"/>
      <c r="E13" s="136"/>
      <c r="F13" s="136"/>
      <c r="G13" s="136"/>
      <c r="H13" s="136"/>
      <c r="I13" s="53" t="e">
        <f t="shared" ca="1" si="0"/>
        <v>#NAME?</v>
      </c>
      <c r="J13" s="60"/>
      <c r="K13" s="60"/>
      <c r="L13" s="60"/>
      <c r="M13" s="61"/>
      <c r="N13" s="54"/>
      <c r="O13" s="59"/>
      <c r="P13" s="57" t="e">
        <f t="shared" ca="1" si="2"/>
        <v>#NAME?</v>
      </c>
      <c r="Q13" s="48"/>
      <c r="R13" s="23"/>
      <c r="S13" s="23"/>
      <c r="T13" s="23"/>
      <c r="U13" s="23"/>
      <c r="V13" s="23"/>
      <c r="W13" s="23"/>
      <c r="X13" s="23"/>
      <c r="Y13" s="23"/>
      <c r="Z13" s="23"/>
      <c r="AG13" s="58"/>
      <c r="AH13" s="58"/>
      <c r="AI13" s="58"/>
      <c r="AJ13" s="58"/>
      <c r="AK13" s="58"/>
      <c r="AL13" s="58"/>
      <c r="AM13" s="58"/>
      <c r="AN13" s="58"/>
      <c r="AO13" s="58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</row>
    <row r="14" spans="1:106" s="16" customFormat="1" ht="14" customHeight="1">
      <c r="A14" s="50">
        <f t="shared" si="1"/>
        <v>42265</v>
      </c>
      <c r="B14" s="51" t="s">
        <v>54</v>
      </c>
      <c r="C14" s="136"/>
      <c r="D14" s="136"/>
      <c r="E14" s="136"/>
      <c r="F14" s="136"/>
      <c r="G14" s="136"/>
      <c r="H14" s="136"/>
      <c r="I14" s="53" t="e">
        <f t="shared" ca="1" si="0"/>
        <v>#NAME?</v>
      </c>
      <c r="J14" s="60"/>
      <c r="K14" s="60"/>
      <c r="L14" s="60"/>
      <c r="M14" s="61"/>
      <c r="N14" s="54"/>
      <c r="O14" s="59"/>
      <c r="P14" s="57" t="e">
        <f t="shared" ca="1" si="2"/>
        <v>#NAME?</v>
      </c>
      <c r="Q14" s="62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58"/>
      <c r="AH14" s="58"/>
      <c r="AI14" s="58"/>
      <c r="AJ14" s="58"/>
      <c r="AK14" s="58"/>
      <c r="AL14" s="58"/>
      <c r="AM14" s="58"/>
      <c r="AN14" s="58"/>
      <c r="AO14" s="58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</row>
    <row r="15" spans="1:106" s="72" customFormat="1" ht="14" customHeight="1" thickBot="1">
      <c r="A15" s="50">
        <f t="shared" si="1"/>
        <v>42266</v>
      </c>
      <c r="B15" s="64" t="s">
        <v>48</v>
      </c>
      <c r="C15" s="265"/>
      <c r="D15" s="266"/>
      <c r="E15" s="136"/>
      <c r="F15" s="136"/>
      <c r="G15" s="140"/>
      <c r="H15" s="136"/>
      <c r="I15" s="53" t="e">
        <f t="shared" ca="1" si="0"/>
        <v>#NAME?</v>
      </c>
      <c r="J15" s="66"/>
      <c r="K15" s="66"/>
      <c r="L15" s="66"/>
      <c r="M15" s="67"/>
      <c r="N15" s="68"/>
      <c r="O15" s="69"/>
      <c r="P15" s="57" t="e">
        <f t="shared" ca="1" si="2"/>
        <v>#NAME?</v>
      </c>
      <c r="Q15" s="70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58"/>
      <c r="AH15" s="58"/>
      <c r="AI15" s="58"/>
      <c r="AJ15" s="58"/>
      <c r="AK15" s="58"/>
      <c r="AL15" s="58"/>
      <c r="AM15" s="58"/>
      <c r="AN15" s="58"/>
      <c r="AO15" s="58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</row>
    <row r="16" spans="1:106" s="72" customFormat="1" ht="14" customHeight="1" thickBot="1">
      <c r="A16" s="73"/>
      <c r="B16" s="74"/>
      <c r="C16" s="74"/>
      <c r="D16" s="74"/>
      <c r="E16" s="75"/>
      <c r="F16" s="75" t="s">
        <v>55</v>
      </c>
      <c r="G16" s="75"/>
      <c r="H16" s="76">
        <v>0</v>
      </c>
      <c r="I16" s="75"/>
      <c r="J16" s="77">
        <f>SUM(J9:J15)</f>
        <v>0</v>
      </c>
      <c r="K16" s="78">
        <f>SUM(K9:K15)</f>
        <v>0</v>
      </c>
      <c r="L16" s="78">
        <f>SUM(L9:L15)</f>
        <v>0</v>
      </c>
      <c r="M16" s="79"/>
      <c r="N16" s="78">
        <f>SUM(N9:N15)</f>
        <v>0</v>
      </c>
      <c r="O16" s="80">
        <f>SUM(O9:O15)</f>
        <v>0</v>
      </c>
      <c r="P16" s="81" t="e">
        <f ca="1">SUM(P9:P15)</f>
        <v>#NAME?</v>
      </c>
      <c r="Q16" s="70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58"/>
      <c r="AH16" s="58"/>
      <c r="AI16" s="58"/>
      <c r="AJ16" s="58"/>
      <c r="AK16" s="58"/>
      <c r="AL16" s="58"/>
      <c r="AM16" s="58"/>
      <c r="AN16" s="58"/>
      <c r="AO16" s="82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</row>
    <row r="17" spans="1:106" s="72" customFormat="1" ht="18.75" customHeight="1" thickBot="1">
      <c r="A17" s="83" t="s">
        <v>56</v>
      </c>
      <c r="B17" s="84"/>
      <c r="C17" s="304" t="e">
        <f ca="1">SUM(I9:I15)</f>
        <v>#NAME?</v>
      </c>
      <c r="D17" s="304"/>
      <c r="E17" s="85"/>
      <c r="F17" s="85"/>
      <c r="G17" s="85"/>
      <c r="H17" s="86"/>
      <c r="I17" s="87" t="s">
        <v>33</v>
      </c>
      <c r="J17" s="88"/>
      <c r="K17" s="85"/>
      <c r="L17" s="85"/>
      <c r="M17" s="85" t="s">
        <v>57</v>
      </c>
      <c r="N17" s="85"/>
      <c r="O17" s="85"/>
      <c r="P17" s="89" t="e">
        <f ca="1">C17+T18</f>
        <v>#NAME?</v>
      </c>
      <c r="Q17" s="70"/>
      <c r="R17" s="33"/>
      <c r="S17" s="90" t="s">
        <v>58</v>
      </c>
      <c r="T17" s="91"/>
      <c r="U17" s="91"/>
      <c r="V17" s="91"/>
      <c r="W17" s="91"/>
      <c r="X17" s="91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</row>
    <row r="18" spans="1:106" s="72" customFormat="1" ht="14" customHeight="1" thickBot="1">
      <c r="A18" s="92"/>
      <c r="B18" s="33"/>
      <c r="C18" s="93"/>
      <c r="D18" s="94"/>
      <c r="E18" s="93"/>
      <c r="F18" s="93"/>
      <c r="G18" s="23"/>
      <c r="H18" s="93"/>
      <c r="I18" s="95"/>
      <c r="J18" s="93"/>
      <c r="K18" s="93"/>
      <c r="L18" s="93"/>
      <c r="M18" s="93"/>
      <c r="N18" s="93"/>
      <c r="O18" s="93"/>
      <c r="P18" s="93"/>
      <c r="Q18" s="33"/>
      <c r="R18" s="33"/>
      <c r="S18" s="91" t="s">
        <v>59</v>
      </c>
      <c r="T18" s="96">
        <f>SUM(J16:L16)+N16+O16</f>
        <v>0</v>
      </c>
      <c r="U18" s="91"/>
      <c r="V18" s="91"/>
      <c r="W18" s="91"/>
      <c r="X18" s="91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</row>
    <row r="19" spans="1:106" s="72" customFormat="1" ht="13" thickBot="1">
      <c r="A19" s="97" t="s">
        <v>60</v>
      </c>
      <c r="B19" s="98"/>
      <c r="C19" s="99"/>
      <c r="D19" s="100"/>
      <c r="E19" s="28"/>
      <c r="F19" s="28"/>
      <c r="G19" s="101" t="s">
        <v>105</v>
      </c>
      <c r="H19" s="102"/>
      <c r="I19" s="103"/>
      <c r="J19" s="104"/>
      <c r="K19" s="23"/>
      <c r="L19" s="23"/>
      <c r="M19" s="23"/>
      <c r="N19" s="23"/>
      <c r="O19" s="23"/>
      <c r="P19" s="105"/>
      <c r="Q19" s="33"/>
      <c r="R19" s="33"/>
      <c r="S19" s="23" t="s">
        <v>61</v>
      </c>
      <c r="T19" s="106" t="e">
        <f ca="1">IF((C17-H16+T18)&lt;=40,0,IF(AND((C17-H16)&lt;=40,(C17-H16+T18)&gt;40),((C17-H16+T18)-40),T18))</f>
        <v>#NAME?</v>
      </c>
      <c r="U19" s="91"/>
      <c r="V19" s="91"/>
      <c r="W19" s="91"/>
      <c r="X19" s="91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</row>
    <row r="20" spans="1:106" s="72" customFormat="1">
      <c r="A20" s="107" t="s">
        <v>62</v>
      </c>
      <c r="B20" s="108"/>
      <c r="C20" s="108"/>
      <c r="D20" s="109"/>
      <c r="E20" s="28"/>
      <c r="F20" s="28"/>
      <c r="G20" s="110" t="s">
        <v>65</v>
      </c>
      <c r="H20" s="111"/>
      <c r="I20" s="112"/>
      <c r="J20" s="113"/>
      <c r="K20" s="23"/>
      <c r="L20" s="23"/>
      <c r="M20" s="23"/>
      <c r="N20" s="23"/>
      <c r="O20" s="23"/>
      <c r="P20" s="114"/>
      <c r="Q20" s="33"/>
      <c r="R20" s="33"/>
      <c r="S20" s="91" t="s">
        <v>63</v>
      </c>
      <c r="T20" s="96" t="e">
        <f ca="1">IF((C17-H16)&lt;=40,0,(C17-H16-40))</f>
        <v>#NAME?</v>
      </c>
      <c r="U20" s="96" t="e">
        <f ca="1">ROUND(T20*OvertimeRate,2)</f>
        <v>#NAME?</v>
      </c>
      <c r="V20" s="91"/>
      <c r="W20" s="91"/>
      <c r="X20" s="91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</row>
    <row r="21" spans="1:106" s="72" customFormat="1">
      <c r="A21" s="107" t="s">
        <v>64</v>
      </c>
      <c r="B21" s="108"/>
      <c r="C21" s="108"/>
      <c r="D21" s="109"/>
      <c r="E21" s="28"/>
      <c r="F21" s="28"/>
      <c r="G21" s="115" t="s">
        <v>67</v>
      </c>
      <c r="H21" s="116"/>
      <c r="I21" s="117"/>
      <c r="J21" s="118"/>
      <c r="K21" s="307" t="s">
        <v>99</v>
      </c>
      <c r="L21" s="307"/>
      <c r="M21" s="307"/>
      <c r="N21" s="307"/>
      <c r="O21" s="307"/>
      <c r="P21" s="307"/>
      <c r="Q21" s="33"/>
      <c r="R21" s="33"/>
      <c r="S21" s="91"/>
      <c r="T21" s="91"/>
      <c r="U21" s="91"/>
      <c r="V21" s="91"/>
      <c r="W21" s="91"/>
      <c r="X21" s="91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</row>
    <row r="22" spans="1:106" s="72" customFormat="1">
      <c r="A22" s="107" t="s">
        <v>66</v>
      </c>
      <c r="B22" s="108"/>
      <c r="C22" s="108"/>
      <c r="D22" s="109"/>
      <c r="E22" s="28"/>
      <c r="F22" s="119"/>
      <c r="G22" s="120" t="s">
        <v>101</v>
      </c>
      <c r="H22" s="116"/>
      <c r="I22" s="117"/>
      <c r="J22" s="118"/>
      <c r="K22" s="307" t="s">
        <v>98</v>
      </c>
      <c r="L22" s="307"/>
      <c r="M22" s="307"/>
      <c r="N22" s="307"/>
      <c r="O22" s="307"/>
      <c r="P22" s="195"/>
      <c r="Q22" s="33"/>
      <c r="R22" s="33"/>
      <c r="S22" s="91"/>
      <c r="T22" s="91"/>
      <c r="U22" s="91"/>
      <c r="V22" s="91"/>
      <c r="W22" s="91"/>
      <c r="X22" s="91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</row>
    <row r="23" spans="1:106" s="72" customFormat="1" ht="13" thickBot="1">
      <c r="A23" s="121" t="s">
        <v>68</v>
      </c>
      <c r="B23" s="122"/>
      <c r="C23" s="122"/>
      <c r="D23" s="123"/>
      <c r="E23" s="28"/>
      <c r="F23" s="28"/>
      <c r="G23" s="115" t="s">
        <v>106</v>
      </c>
      <c r="H23" s="116"/>
      <c r="I23" s="124"/>
      <c r="J23" s="125"/>
      <c r="K23" s="23"/>
      <c r="L23" s="23"/>
      <c r="M23" s="126"/>
      <c r="N23" s="23"/>
      <c r="O23" s="126"/>
      <c r="P23" s="114"/>
      <c r="Q23" s="33"/>
      <c r="R23" s="29"/>
      <c r="S23" s="30"/>
      <c r="T23" s="30"/>
      <c r="U23" s="30"/>
      <c r="V23" s="30"/>
      <c r="W23" s="30"/>
      <c r="X23" s="30"/>
      <c r="Y23" s="31"/>
      <c r="Z23" s="31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</row>
    <row r="24" spans="1:106" s="72" customFormat="1" ht="13" thickBot="1">
      <c r="A24" s="127"/>
      <c r="B24" s="128"/>
      <c r="C24" s="128"/>
      <c r="D24" s="128"/>
      <c r="E24" s="28"/>
      <c r="F24" s="28"/>
      <c r="G24" s="129" t="s">
        <v>120</v>
      </c>
      <c r="H24" s="130"/>
      <c r="I24" s="131"/>
      <c r="J24" s="132"/>
      <c r="K24" s="23"/>
      <c r="L24" s="23"/>
      <c r="M24" s="126"/>
      <c r="N24" s="23"/>
      <c r="O24" s="126"/>
      <c r="P24" s="114"/>
      <c r="Q24" s="33"/>
      <c r="R24" s="29"/>
      <c r="S24" s="30"/>
      <c r="T24" s="30"/>
      <c r="U24" s="30"/>
      <c r="V24" s="30"/>
      <c r="W24" s="30"/>
      <c r="X24" s="30"/>
      <c r="Y24" s="31"/>
      <c r="Z24" s="31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</row>
    <row r="25" spans="1:106" s="72" customFormat="1" ht="14" customHeight="1" thickBot="1">
      <c r="A25" s="92"/>
      <c r="B25" s="33"/>
      <c r="C25" s="133"/>
      <c r="D25" s="133"/>
      <c r="E25" s="133"/>
      <c r="F25" s="133"/>
      <c r="G25" s="96"/>
      <c r="H25" s="96"/>
      <c r="I25" s="96"/>
      <c r="J25" s="96"/>
      <c r="K25" s="96"/>
      <c r="L25" s="96"/>
      <c r="M25" s="299" t="s">
        <v>36</v>
      </c>
      <c r="N25" s="300"/>
      <c r="O25" s="40"/>
      <c r="P25" s="86"/>
      <c r="Q25" s="33"/>
      <c r="R25" s="29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33"/>
      <c r="AH25" s="33"/>
      <c r="AI25" s="33"/>
      <c r="AJ25" s="33"/>
      <c r="AK25" s="33"/>
      <c r="AL25" s="33"/>
      <c r="AM25" s="33"/>
      <c r="AN25" s="33"/>
      <c r="AO25" s="33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</row>
    <row r="26" spans="1:106" s="72" customFormat="1" ht="14.25" customHeight="1" thickBot="1">
      <c r="A26" s="134" t="s">
        <v>37</v>
      </c>
      <c r="B26" s="42" t="s">
        <v>38</v>
      </c>
      <c r="C26" s="43" t="s">
        <v>39</v>
      </c>
      <c r="D26" s="43" t="s">
        <v>40</v>
      </c>
      <c r="E26" s="43" t="s">
        <v>39</v>
      </c>
      <c r="F26" s="43" t="s">
        <v>40</v>
      </c>
      <c r="G26" s="44" t="s">
        <v>39</v>
      </c>
      <c r="H26" s="44" t="s">
        <v>40</v>
      </c>
      <c r="I26" s="44" t="s">
        <v>41</v>
      </c>
      <c r="J26" s="44" t="s">
        <v>42</v>
      </c>
      <c r="K26" s="44" t="s">
        <v>43</v>
      </c>
      <c r="L26" s="44" t="s">
        <v>44</v>
      </c>
      <c r="M26" s="45" t="s">
        <v>45</v>
      </c>
      <c r="N26" s="45" t="s">
        <v>46</v>
      </c>
      <c r="O26" s="46" t="s">
        <v>100</v>
      </c>
      <c r="P26" s="135" t="s">
        <v>47</v>
      </c>
      <c r="Q26" s="33"/>
      <c r="R26" s="13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49"/>
      <c r="AH26" s="49"/>
      <c r="AI26" s="49"/>
      <c r="AJ26" s="49"/>
      <c r="AK26" s="49"/>
      <c r="AL26" s="49"/>
      <c r="AM26" s="49"/>
      <c r="AN26" s="49"/>
      <c r="AO26" s="49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</row>
    <row r="27" spans="1:106" s="72" customFormat="1" ht="14" customHeight="1">
      <c r="A27" s="50">
        <f>A15+1</f>
        <v>42267</v>
      </c>
      <c r="B27" s="51" t="s">
        <v>49</v>
      </c>
      <c r="C27" s="136"/>
      <c r="D27" s="136"/>
      <c r="E27" s="136"/>
      <c r="F27" s="136"/>
      <c r="G27" s="136"/>
      <c r="H27" s="136"/>
      <c r="I27" s="53" t="e">
        <f t="shared" ref="I27:I33" ca="1" si="3">HoursWorked(C27,D27,E27,F27,G27,H27)</f>
        <v>#NAME?</v>
      </c>
      <c r="J27" s="54"/>
      <c r="K27" s="54"/>
      <c r="L27" s="54"/>
      <c r="M27" s="55"/>
      <c r="N27" s="54"/>
      <c r="O27" s="56"/>
      <c r="P27" s="57" t="e">
        <f ca="1">I27+J27+K27+L27+N27+O27</f>
        <v>#NAME?</v>
      </c>
      <c r="Q27" s="33"/>
      <c r="R27" s="13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58"/>
      <c r="AH27" s="58"/>
      <c r="AI27" s="58"/>
      <c r="AJ27" s="58"/>
      <c r="AK27" s="58"/>
      <c r="AL27" s="58"/>
      <c r="AM27" s="58"/>
      <c r="AN27" s="58"/>
      <c r="AO27" s="58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</row>
    <row r="28" spans="1:106" s="72" customFormat="1" ht="14" customHeight="1">
      <c r="A28" s="50">
        <f t="shared" ref="A28:A33" si="4">A27+1</f>
        <v>42268</v>
      </c>
      <c r="B28" s="51" t="s">
        <v>50</v>
      </c>
      <c r="C28" s="136"/>
      <c r="D28" s="136"/>
      <c r="E28" s="136"/>
      <c r="F28" s="136"/>
      <c r="G28" s="136"/>
      <c r="H28" s="136"/>
      <c r="I28" s="53" t="e">
        <f t="shared" ca="1" si="3"/>
        <v>#NAME?</v>
      </c>
      <c r="J28" s="54"/>
      <c r="K28" s="54"/>
      <c r="L28" s="54"/>
      <c r="M28" s="55"/>
      <c r="N28" s="54"/>
      <c r="O28" s="59"/>
      <c r="P28" s="57" t="e">
        <f t="shared" ref="P28:P33" ca="1" si="5">I28+J28+K28+L28+N28+O28</f>
        <v>#NAME?</v>
      </c>
      <c r="Q28" s="33"/>
      <c r="R28" s="13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58"/>
      <c r="AH28" s="58"/>
      <c r="AI28" s="58"/>
      <c r="AJ28" s="58"/>
      <c r="AK28" s="58"/>
      <c r="AL28" s="58"/>
      <c r="AM28" s="58"/>
      <c r="AN28" s="58"/>
      <c r="AO28" s="58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</row>
    <row r="29" spans="1:106" s="72" customFormat="1" ht="14" customHeight="1">
      <c r="A29" s="50">
        <f t="shared" si="4"/>
        <v>42269</v>
      </c>
      <c r="B29" s="51" t="s">
        <v>51</v>
      </c>
      <c r="C29" s="136"/>
      <c r="D29" s="136"/>
      <c r="E29" s="136"/>
      <c r="F29" s="136"/>
      <c r="G29" s="136"/>
      <c r="H29" s="136"/>
      <c r="I29" s="53" t="e">
        <f t="shared" ca="1" si="3"/>
        <v>#NAME?</v>
      </c>
      <c r="J29" s="60"/>
      <c r="K29" s="60"/>
      <c r="L29" s="60"/>
      <c r="M29" s="61"/>
      <c r="N29" s="54"/>
      <c r="O29" s="59"/>
      <c r="P29" s="57" t="e">
        <f t="shared" ca="1" si="5"/>
        <v>#NAME?</v>
      </c>
      <c r="Q29" s="33"/>
      <c r="R29" s="13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58"/>
      <c r="AH29" s="58"/>
      <c r="AI29" s="58"/>
      <c r="AJ29" s="58"/>
      <c r="AK29" s="58"/>
      <c r="AL29" s="58"/>
      <c r="AM29" s="58"/>
      <c r="AN29" s="58"/>
      <c r="AO29" s="58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</row>
    <row r="30" spans="1:106" s="72" customFormat="1" ht="14" customHeight="1">
      <c r="A30" s="50">
        <f t="shared" si="4"/>
        <v>42270</v>
      </c>
      <c r="B30" s="51" t="s">
        <v>52</v>
      </c>
      <c r="C30" s="136"/>
      <c r="D30" s="136"/>
      <c r="E30" s="136"/>
      <c r="F30" s="136"/>
      <c r="G30" s="136"/>
      <c r="H30" s="136"/>
      <c r="I30" s="53" t="e">
        <f t="shared" ca="1" si="3"/>
        <v>#NAME?</v>
      </c>
      <c r="J30" s="60"/>
      <c r="K30" s="60"/>
      <c r="L30" s="60"/>
      <c r="M30" s="61"/>
      <c r="N30" s="54"/>
      <c r="O30" s="59"/>
      <c r="P30" s="57" t="e">
        <f t="shared" ca="1" si="5"/>
        <v>#NAME?</v>
      </c>
      <c r="Q30" s="33"/>
      <c r="R30" s="28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58"/>
      <c r="AH30" s="58"/>
      <c r="AI30" s="58"/>
      <c r="AJ30" s="58"/>
      <c r="AK30" s="58"/>
      <c r="AL30" s="58"/>
      <c r="AM30" s="58"/>
      <c r="AN30" s="58"/>
      <c r="AO30" s="58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</row>
    <row r="31" spans="1:106" s="72" customFormat="1" ht="14" customHeight="1">
      <c r="A31" s="50">
        <f t="shared" si="4"/>
        <v>42271</v>
      </c>
      <c r="B31" s="51" t="s">
        <v>53</v>
      </c>
      <c r="C31" s="136"/>
      <c r="D31" s="136"/>
      <c r="E31" s="136"/>
      <c r="F31" s="136"/>
      <c r="G31" s="136"/>
      <c r="H31" s="136"/>
      <c r="I31" s="53" t="e">
        <f t="shared" ca="1" si="3"/>
        <v>#NAME?</v>
      </c>
      <c r="J31" s="60"/>
      <c r="K31" s="60"/>
      <c r="L31" s="60"/>
      <c r="M31" s="61"/>
      <c r="N31" s="54"/>
      <c r="O31" s="59"/>
      <c r="P31" s="57" t="e">
        <f t="shared" ca="1" si="5"/>
        <v>#NAME?</v>
      </c>
      <c r="Q31" s="33"/>
      <c r="R31" s="28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58"/>
      <c r="AH31" s="58"/>
      <c r="AI31" s="58"/>
      <c r="AJ31" s="58"/>
      <c r="AK31" s="58"/>
      <c r="AL31" s="58"/>
      <c r="AM31" s="58"/>
      <c r="AN31" s="58"/>
      <c r="AO31" s="58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</row>
    <row r="32" spans="1:106" s="72" customFormat="1" ht="14" customHeight="1">
      <c r="A32" s="50">
        <f t="shared" si="4"/>
        <v>42272</v>
      </c>
      <c r="B32" s="51" t="s">
        <v>54</v>
      </c>
      <c r="C32" s="136"/>
      <c r="D32" s="136"/>
      <c r="E32" s="136"/>
      <c r="F32" s="136"/>
      <c r="G32" s="136"/>
      <c r="H32" s="136"/>
      <c r="I32" s="53" t="e">
        <f t="shared" ca="1" si="3"/>
        <v>#NAME?</v>
      </c>
      <c r="J32" s="60"/>
      <c r="K32" s="60"/>
      <c r="L32" s="60"/>
      <c r="M32" s="61"/>
      <c r="N32" s="54"/>
      <c r="O32" s="59"/>
      <c r="P32" s="57" t="e">
        <f t="shared" ca="1" si="5"/>
        <v>#NAME?</v>
      </c>
      <c r="Q32" s="33"/>
      <c r="R32" s="28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58"/>
      <c r="AH32" s="58"/>
      <c r="AI32" s="58"/>
      <c r="AJ32" s="58"/>
      <c r="AK32" s="58"/>
      <c r="AL32" s="58"/>
      <c r="AM32" s="58"/>
      <c r="AN32" s="58"/>
      <c r="AO32" s="58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</row>
    <row r="33" spans="1:106" s="72" customFormat="1" ht="14" customHeight="1" thickBot="1">
      <c r="A33" s="50">
        <f t="shared" si="4"/>
        <v>42273</v>
      </c>
      <c r="B33" s="64" t="s">
        <v>48</v>
      </c>
      <c r="C33" s="136"/>
      <c r="D33" s="136"/>
      <c r="E33" s="136"/>
      <c r="F33" s="136"/>
      <c r="G33" s="140"/>
      <c r="H33" s="140"/>
      <c r="I33" s="53" t="e">
        <f t="shared" ca="1" si="3"/>
        <v>#NAME?</v>
      </c>
      <c r="J33" s="66"/>
      <c r="K33" s="66"/>
      <c r="L33" s="66"/>
      <c r="M33" s="67"/>
      <c r="N33" s="68"/>
      <c r="O33" s="69"/>
      <c r="P33" s="57" t="e">
        <f t="shared" ca="1" si="5"/>
        <v>#NAME?</v>
      </c>
      <c r="Q33" s="33"/>
      <c r="R33" s="28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58"/>
      <c r="AH33" s="58"/>
      <c r="AI33" s="58"/>
      <c r="AJ33" s="58"/>
      <c r="AK33" s="58"/>
      <c r="AL33" s="58"/>
      <c r="AM33" s="58"/>
      <c r="AN33" s="58"/>
      <c r="AO33" s="58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</row>
    <row r="34" spans="1:106" s="72" customFormat="1" ht="14" customHeight="1" thickBot="1">
      <c r="A34" s="141" t="s">
        <v>33</v>
      </c>
      <c r="B34" s="142"/>
      <c r="C34" s="75"/>
      <c r="D34" s="75"/>
      <c r="E34" s="75"/>
      <c r="F34" s="75" t="s">
        <v>55</v>
      </c>
      <c r="G34" s="75"/>
      <c r="H34" s="76">
        <v>0</v>
      </c>
      <c r="I34" s="75"/>
      <c r="J34" s="77">
        <f>SUM(J27:J33)</f>
        <v>0</v>
      </c>
      <c r="K34" s="143">
        <f>SUM(K27:K33)</f>
        <v>0</v>
      </c>
      <c r="L34" s="78">
        <f>SUM(L27:L33)</f>
        <v>0</v>
      </c>
      <c r="M34" s="79"/>
      <c r="N34" s="144">
        <f>SUM(N27:N33)</f>
        <v>0</v>
      </c>
      <c r="O34" s="80">
        <f>SUM(O27:O33)</f>
        <v>0</v>
      </c>
      <c r="P34" s="145" t="e">
        <f ca="1">SUM(P27:P33)</f>
        <v>#NAME?</v>
      </c>
      <c r="Q34" s="33"/>
      <c r="R34" s="28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58"/>
      <c r="AH34" s="58"/>
      <c r="AI34" s="58"/>
      <c r="AJ34" s="58"/>
      <c r="AK34" s="58"/>
      <c r="AL34" s="58"/>
      <c r="AM34" s="58"/>
      <c r="AN34" s="58"/>
      <c r="AO34" s="82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</row>
    <row r="35" spans="1:106" s="72" customFormat="1" ht="14" hidden="1" customHeight="1">
      <c r="A35" s="146"/>
      <c r="B35" s="33"/>
      <c r="C35" s="93"/>
      <c r="D35" s="93"/>
      <c r="E35" s="93"/>
      <c r="F35" s="93"/>
      <c r="G35" s="93"/>
      <c r="H35" s="147"/>
      <c r="I35" s="93"/>
      <c r="J35" s="96">
        <f>J34+J16</f>
        <v>0</v>
      </c>
      <c r="K35" s="96">
        <f>K34+K16</f>
        <v>0</v>
      </c>
      <c r="L35" s="96">
        <f>L34+L16</f>
        <v>0</v>
      </c>
      <c r="M35" s="96"/>
      <c r="N35" s="96">
        <f>N34+N16</f>
        <v>0</v>
      </c>
      <c r="O35" s="96">
        <f>O34+O16</f>
        <v>0</v>
      </c>
      <c r="P35" s="148"/>
      <c r="Q35" s="33"/>
      <c r="R35" s="28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58"/>
      <c r="AH35" s="58"/>
      <c r="AI35" s="58"/>
      <c r="AJ35" s="58"/>
      <c r="AK35" s="58"/>
      <c r="AL35" s="58"/>
      <c r="AM35" s="58"/>
      <c r="AN35" s="58"/>
      <c r="AO35" s="82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</row>
    <row r="36" spans="1:106" s="72" customFormat="1" ht="16.5" customHeight="1" thickBot="1">
      <c r="A36" s="83" t="s">
        <v>56</v>
      </c>
      <c r="B36" s="84"/>
      <c r="C36" s="304" t="e">
        <f ca="1">SUM(I27:I33)</f>
        <v>#NAME?</v>
      </c>
      <c r="D36" s="304"/>
      <c r="E36" s="85"/>
      <c r="F36" s="85"/>
      <c r="G36" s="85"/>
      <c r="H36" s="86"/>
      <c r="I36" s="87" t="s">
        <v>33</v>
      </c>
      <c r="J36" s="88"/>
      <c r="K36" s="85"/>
      <c r="L36" s="85"/>
      <c r="M36" s="85" t="s">
        <v>57</v>
      </c>
      <c r="N36" s="85"/>
      <c r="O36" s="85"/>
      <c r="P36" s="149" t="e">
        <f ca="1">C36+T37</f>
        <v>#NAME?</v>
      </c>
      <c r="Q36" s="33"/>
      <c r="R36" s="28"/>
      <c r="S36" s="90" t="s">
        <v>69</v>
      </c>
      <c r="T36" s="91"/>
      <c r="U36" s="91"/>
      <c r="V36" s="30"/>
      <c r="W36" s="30"/>
      <c r="X36" s="30"/>
      <c r="Y36" s="28"/>
      <c r="Z36" s="28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</row>
    <row r="37" spans="1:106" s="72" customFormat="1" ht="18" customHeight="1" thickBot="1">
      <c r="A37" s="150" t="s">
        <v>70</v>
      </c>
      <c r="B37" s="151"/>
      <c r="C37" s="152"/>
      <c r="D37" s="153" t="e">
        <f ca="1">+C36+C17</f>
        <v>#NAME?</v>
      </c>
      <c r="E37" s="133"/>
      <c r="F37" s="133"/>
      <c r="G37" s="96"/>
      <c r="H37" s="96"/>
      <c r="I37" s="154" t="s">
        <v>71</v>
      </c>
      <c r="J37" s="144"/>
      <c r="K37" s="144"/>
      <c r="L37" s="144"/>
      <c r="M37" s="144"/>
      <c r="N37" s="144"/>
      <c r="O37" s="309" t="e">
        <f ca="1">+P36+P17</f>
        <v>#NAME?</v>
      </c>
      <c r="P37" s="310"/>
      <c r="Q37" s="33"/>
      <c r="R37" s="28"/>
      <c r="S37" s="91" t="s">
        <v>59</v>
      </c>
      <c r="T37" s="96">
        <f>SUM(J34:L34)+N34+O34</f>
        <v>0</v>
      </c>
      <c r="U37" s="91"/>
      <c r="V37" s="30"/>
      <c r="W37" s="30"/>
      <c r="X37" s="30"/>
      <c r="Y37" s="28"/>
      <c r="Z37" s="28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</row>
    <row r="38" spans="1:106" s="72" customFormat="1" ht="8.25" customHeight="1">
      <c r="A38" s="33"/>
      <c r="B38" s="33"/>
      <c r="C38" s="133"/>
      <c r="D38" s="155"/>
      <c r="E38" s="133"/>
      <c r="F38" s="133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33"/>
      <c r="R38" s="28"/>
      <c r="S38" s="91"/>
      <c r="T38" s="96"/>
      <c r="U38" s="91"/>
      <c r="V38" s="30"/>
      <c r="W38" s="30"/>
      <c r="X38" s="30"/>
      <c r="Y38" s="28"/>
      <c r="Z38" s="28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</row>
    <row r="39" spans="1:106" s="72" customFormat="1" ht="14" customHeight="1">
      <c r="A39" s="33"/>
      <c r="B39" s="33"/>
      <c r="C39" s="133"/>
      <c r="D39" s="133"/>
      <c r="E39" s="308" t="s">
        <v>115</v>
      </c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3"/>
      <c r="R39" s="28"/>
      <c r="S39" s="23" t="s">
        <v>61</v>
      </c>
      <c r="T39" s="106" t="e">
        <f ca="1">IF((C36-H34+T37)&lt;=40,0,IF(AND((C36-H34)&lt;=40,(C36-H34+T37)&gt;40),((C36-H34+T37)-40),T37))</f>
        <v>#NAME?</v>
      </c>
      <c r="U39" s="91"/>
      <c r="V39" s="30"/>
      <c r="W39" s="30"/>
      <c r="X39" s="30"/>
      <c r="Y39" s="28"/>
      <c r="Z39" s="28"/>
      <c r="AA39" s="33"/>
      <c r="AB39" s="33"/>
      <c r="AC39" s="33"/>
      <c r="AD39" s="33"/>
      <c r="AE39" s="33"/>
      <c r="AF39" s="33"/>
      <c r="AG39" s="58"/>
      <c r="AH39" s="58"/>
      <c r="AI39" s="58"/>
      <c r="AJ39" s="58"/>
      <c r="AK39" s="58"/>
      <c r="AL39" s="58"/>
      <c r="AM39" s="58"/>
      <c r="AN39" s="96"/>
      <c r="AO39" s="33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</row>
    <row r="40" spans="1:106" s="72" customFormat="1" ht="8.25" customHeight="1" thickBot="1">
      <c r="A40" s="33"/>
      <c r="B40" s="33"/>
      <c r="C40" s="133"/>
      <c r="D40" s="133"/>
      <c r="E40" s="133"/>
      <c r="F40" s="133"/>
      <c r="G40" s="156"/>
      <c r="H40" s="96"/>
      <c r="I40" s="96"/>
      <c r="J40" s="96"/>
      <c r="K40" s="96"/>
      <c r="L40" s="96"/>
      <c r="M40" s="96"/>
      <c r="N40" s="96"/>
      <c r="O40" s="96"/>
      <c r="P40" s="96"/>
      <c r="Q40" s="33"/>
      <c r="R40" s="28"/>
      <c r="S40" s="23"/>
      <c r="T40" s="106"/>
      <c r="U40" s="91"/>
      <c r="V40" s="30"/>
      <c r="W40" s="30"/>
      <c r="X40" s="30"/>
      <c r="Y40" s="28"/>
      <c r="Z40" s="28"/>
      <c r="AA40" s="33"/>
      <c r="AB40" s="33"/>
      <c r="AC40" s="33"/>
      <c r="AD40" s="33"/>
      <c r="AE40" s="33"/>
      <c r="AF40" s="33"/>
      <c r="AG40" s="58"/>
      <c r="AH40" s="58"/>
      <c r="AI40" s="58"/>
      <c r="AJ40" s="58"/>
      <c r="AK40" s="58"/>
      <c r="AL40" s="58"/>
      <c r="AM40" s="58"/>
      <c r="AN40" s="96"/>
      <c r="AO40" s="33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</row>
    <row r="41" spans="1:106" s="72" customFormat="1" ht="14" customHeight="1">
      <c r="A41" s="23"/>
      <c r="B41" s="23"/>
      <c r="C41" s="293" t="s">
        <v>72</v>
      </c>
      <c r="D41" s="293"/>
      <c r="E41" s="293"/>
      <c r="F41" s="23"/>
      <c r="G41" s="23"/>
      <c r="H41" s="28"/>
      <c r="I41" s="157" t="s">
        <v>73</v>
      </c>
      <c r="J41" s="158"/>
      <c r="K41" s="158"/>
      <c r="L41" s="158"/>
      <c r="M41" s="159"/>
      <c r="N41" s="160" t="e">
        <f ca="1">'Beginning 08-30-15'!N46</f>
        <v>#NAME?</v>
      </c>
      <c r="O41" s="161"/>
      <c r="P41" s="23"/>
      <c r="Q41" s="23"/>
      <c r="R41" s="30"/>
      <c r="S41" s="91" t="s">
        <v>63</v>
      </c>
      <c r="T41" s="96" t="e">
        <f ca="1">IF((C36-H34)&lt;=40,0,(C36-H34-40))</f>
        <v>#NAME?</v>
      </c>
      <c r="U41" s="96" t="e">
        <f ca="1">ROUND(T41*OvertimeRate,2)</f>
        <v>#NAME?</v>
      </c>
      <c r="V41" s="30"/>
      <c r="W41" s="30"/>
      <c r="X41" s="30"/>
      <c r="Y41" s="28"/>
      <c r="Z41" s="28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</row>
    <row r="42" spans="1:106" s="72" customFormat="1" ht="14" customHeight="1">
      <c r="A42" s="23"/>
      <c r="B42" s="23"/>
      <c r="C42" s="305" t="s">
        <v>74</v>
      </c>
      <c r="D42" s="305"/>
      <c r="E42" s="301">
        <f>J35</f>
        <v>0</v>
      </c>
      <c r="F42" s="301"/>
      <c r="G42" s="23"/>
      <c r="H42" s="28"/>
      <c r="I42" s="162"/>
      <c r="J42" s="163" t="s">
        <v>75</v>
      </c>
      <c r="K42" s="163"/>
      <c r="L42" s="163"/>
      <c r="M42" s="164"/>
      <c r="N42" s="165">
        <f>paidOTWeek2+paidOTWeek1</f>
        <v>0</v>
      </c>
      <c r="O42" s="166"/>
      <c r="P42" s="23"/>
      <c r="Q42" s="23"/>
      <c r="R42" s="91"/>
      <c r="S42" s="28"/>
      <c r="T42" s="28"/>
      <c r="U42" s="28"/>
      <c r="V42" s="28"/>
      <c r="W42" s="91"/>
      <c r="X42" s="91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</row>
    <row r="43" spans="1:106" s="72" customFormat="1" ht="14" customHeight="1">
      <c r="A43" s="23"/>
      <c r="B43" s="23"/>
      <c r="C43" s="305"/>
      <c r="D43" s="305"/>
      <c r="E43" s="301"/>
      <c r="F43" s="301"/>
      <c r="G43" s="23"/>
      <c r="H43" s="28"/>
      <c r="I43" s="162" t="s">
        <v>76</v>
      </c>
      <c r="J43" s="167"/>
      <c r="K43" s="167"/>
      <c r="L43" s="167"/>
      <c r="M43" s="164"/>
      <c r="N43" s="165" t="e">
        <f ca="1">IF(EligibleforOvertime = "Y",T19+U20+T39+U41,0)</f>
        <v>#NAME?</v>
      </c>
      <c r="O43" s="166"/>
      <c r="P43" s="23"/>
      <c r="Q43" s="23"/>
      <c r="R43" s="91"/>
      <c r="S43" s="28"/>
      <c r="T43" s="28"/>
      <c r="U43" s="28"/>
      <c r="V43" s="28"/>
      <c r="W43" s="91"/>
      <c r="X43" s="91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</row>
    <row r="44" spans="1:106" s="72" customFormat="1" ht="14" customHeight="1">
      <c r="A44" s="23"/>
      <c r="B44" s="23"/>
      <c r="C44" s="305" t="s">
        <v>77</v>
      </c>
      <c r="D44" s="305"/>
      <c r="E44" s="301">
        <f>K35</f>
        <v>0</v>
      </c>
      <c r="F44" s="301"/>
      <c r="G44" s="23"/>
      <c r="H44" s="28"/>
      <c r="I44" s="162" t="s">
        <v>78</v>
      </c>
      <c r="J44" s="167"/>
      <c r="K44" s="167"/>
      <c r="L44" s="167"/>
      <c r="M44" s="164"/>
      <c r="N44" s="165" t="e">
        <f ca="1">SUM(N41+N43)</f>
        <v>#NAME?</v>
      </c>
      <c r="O44" s="168"/>
      <c r="P44" s="23"/>
      <c r="Q44" s="23"/>
      <c r="R44" s="91"/>
      <c r="S44" s="28"/>
      <c r="T44" s="28"/>
      <c r="U44" s="28"/>
      <c r="V44" s="28"/>
      <c r="W44" s="91"/>
      <c r="X44" s="91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</row>
    <row r="45" spans="1:106" s="72" customFormat="1" ht="14" customHeight="1">
      <c r="A45" s="23"/>
      <c r="B45" s="23"/>
      <c r="C45" s="305"/>
      <c r="D45" s="305"/>
      <c r="E45" s="301"/>
      <c r="F45" s="301"/>
      <c r="G45" s="23"/>
      <c r="H45" s="28"/>
      <c r="I45" s="162" t="s">
        <v>79</v>
      </c>
      <c r="J45" s="167"/>
      <c r="K45" s="167"/>
      <c r="L45" s="167"/>
      <c r="M45" s="164"/>
      <c r="N45" s="165">
        <f>L16+L34</f>
        <v>0</v>
      </c>
      <c r="O45" s="166"/>
      <c r="P45" s="23"/>
      <c r="Q45" s="23"/>
      <c r="R45" s="91"/>
      <c r="S45" s="28"/>
      <c r="T45" s="28"/>
      <c r="U45" s="28"/>
      <c r="V45" s="28"/>
      <c r="W45" s="91"/>
      <c r="X45" s="91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</row>
    <row r="46" spans="1:106" s="72" customFormat="1" ht="15" customHeight="1" thickBot="1">
      <c r="A46" s="23"/>
      <c r="B46" s="23"/>
      <c r="C46" s="169"/>
      <c r="D46" s="169"/>
      <c r="E46" s="170"/>
      <c r="F46" s="3"/>
      <c r="G46" s="23"/>
      <c r="H46" s="28"/>
      <c r="I46" s="171" t="s">
        <v>80</v>
      </c>
      <c r="J46" s="86"/>
      <c r="K46" s="86"/>
      <c r="L46" s="86"/>
      <c r="M46" s="172"/>
      <c r="N46" s="173" t="e">
        <f ca="1">ROUND(SUM(N44-N45),2)</f>
        <v>#NAME?</v>
      </c>
      <c r="O46" s="168"/>
      <c r="P46" s="23"/>
      <c r="Q46" s="23"/>
      <c r="R46" s="91"/>
      <c r="S46" s="28"/>
      <c r="T46" s="28"/>
      <c r="U46" s="28"/>
      <c r="V46" s="28"/>
      <c r="W46" s="91"/>
      <c r="X46" s="91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</row>
    <row r="47" spans="1:106" s="72" customFormat="1" ht="12" customHeight="1">
      <c r="A47" s="33"/>
      <c r="B47" s="33"/>
      <c r="C47" s="305" t="s">
        <v>81</v>
      </c>
      <c r="D47" s="305"/>
      <c r="E47" s="301">
        <f>L35</f>
        <v>0</v>
      </c>
      <c r="F47" s="301"/>
      <c r="G47" s="23"/>
      <c r="H47" s="28"/>
      <c r="I47" s="33" t="s">
        <v>122</v>
      </c>
      <c r="J47" s="96"/>
      <c r="K47" s="96"/>
      <c r="L47" s="96"/>
      <c r="M47" s="96"/>
      <c r="N47" s="96"/>
      <c r="O47" s="96"/>
      <c r="P47" s="96"/>
      <c r="Q47" s="28"/>
      <c r="R47" s="91"/>
      <c r="S47" s="28"/>
      <c r="T47" s="28"/>
      <c r="U47" s="28"/>
      <c r="V47" s="28"/>
      <c r="W47" s="91"/>
      <c r="X47" s="91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</row>
    <row r="48" spans="1:106" s="72" customFormat="1" ht="9.75" customHeight="1">
      <c r="A48" s="33"/>
      <c r="B48" s="33"/>
      <c r="C48" s="305"/>
      <c r="D48" s="305"/>
      <c r="E48" s="301"/>
      <c r="F48" s="301"/>
      <c r="G48" s="23"/>
      <c r="H48" s="28"/>
      <c r="I48" s="33"/>
      <c r="J48" s="96"/>
      <c r="K48" s="96"/>
      <c r="L48" s="96"/>
      <c r="M48" s="96"/>
      <c r="N48" s="96"/>
      <c r="O48" s="96"/>
      <c r="P48" s="33"/>
      <c r="Q48" s="28"/>
      <c r="R48" s="28"/>
      <c r="S48" s="28"/>
      <c r="T48" s="28"/>
      <c r="U48" s="28"/>
      <c r="V48" s="28"/>
      <c r="W48" s="91"/>
      <c r="X48" s="91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</row>
    <row r="49" spans="1:106" s="72" customFormat="1" ht="14" customHeight="1" thickBot="1">
      <c r="A49" s="33"/>
      <c r="B49" s="33"/>
      <c r="C49" s="305" t="s">
        <v>82</v>
      </c>
      <c r="D49" s="305"/>
      <c r="E49" s="301">
        <f>N35</f>
        <v>0</v>
      </c>
      <c r="F49" s="301"/>
      <c r="G49" s="23"/>
      <c r="H49" s="174"/>
      <c r="I49" s="318" t="s">
        <v>83</v>
      </c>
      <c r="J49" s="318"/>
      <c r="K49" s="318"/>
      <c r="L49" s="318"/>
      <c r="M49" s="318"/>
      <c r="N49" s="318"/>
      <c r="O49" s="318"/>
      <c r="P49" s="318"/>
      <c r="Q49" s="33"/>
      <c r="R49" s="91"/>
      <c r="S49" s="28"/>
      <c r="T49" s="91"/>
      <c r="U49" s="91"/>
      <c r="V49" s="91"/>
      <c r="W49" s="91"/>
      <c r="X49" s="91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</row>
    <row r="50" spans="1:106" s="72" customFormat="1" ht="14" customHeight="1">
      <c r="A50" s="33"/>
      <c r="B50" s="33"/>
      <c r="C50" s="305"/>
      <c r="D50" s="305"/>
      <c r="E50" s="301"/>
      <c r="F50" s="301"/>
      <c r="G50" s="23"/>
      <c r="H50" s="49" t="s">
        <v>84</v>
      </c>
      <c r="I50" s="318" t="s">
        <v>85</v>
      </c>
      <c r="J50" s="318"/>
      <c r="K50" s="318"/>
      <c r="L50" s="318"/>
      <c r="M50" s="318"/>
      <c r="N50" s="318"/>
      <c r="O50" s="318"/>
      <c r="P50" s="318"/>
      <c r="Q50" s="33"/>
      <c r="R50" s="91"/>
      <c r="S50" s="28"/>
      <c r="T50" s="91"/>
      <c r="U50" s="91"/>
      <c r="V50" s="91"/>
      <c r="W50" s="91"/>
      <c r="X50" s="91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</row>
    <row r="51" spans="1:106" s="72" customFormat="1" ht="5.25" customHeight="1">
      <c r="A51" s="33"/>
      <c r="B51" s="33"/>
      <c r="C51" s="175"/>
      <c r="D51" s="175"/>
      <c r="E51" s="176"/>
      <c r="F51" s="156"/>
      <c r="H51" s="49"/>
      <c r="I51" s="177"/>
      <c r="J51" s="177"/>
      <c r="K51" s="177"/>
      <c r="L51" s="177"/>
      <c r="M51" s="177"/>
      <c r="N51" s="177"/>
      <c r="O51" s="177"/>
      <c r="P51" s="177"/>
      <c r="Q51" s="33"/>
      <c r="R51" s="91"/>
      <c r="S51" s="28"/>
      <c r="T51" s="91"/>
      <c r="U51" s="91"/>
      <c r="V51" s="91"/>
      <c r="W51" s="91"/>
      <c r="X51" s="91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</row>
    <row r="52" spans="1:106" s="72" customFormat="1" ht="14" customHeight="1">
      <c r="A52" s="33"/>
      <c r="B52" s="33"/>
      <c r="C52" s="305" t="s">
        <v>104</v>
      </c>
      <c r="D52" s="305"/>
      <c r="E52" s="301">
        <f>O35</f>
        <v>0</v>
      </c>
      <c r="F52" s="301"/>
      <c r="H52" s="49"/>
      <c r="I52" s="177"/>
      <c r="J52" s="177"/>
      <c r="K52" s="177"/>
      <c r="L52" s="177"/>
      <c r="M52" s="177"/>
      <c r="N52" s="177"/>
      <c r="O52" s="177"/>
      <c r="P52" s="177"/>
      <c r="Q52" s="33"/>
      <c r="R52" s="91"/>
      <c r="S52" s="28"/>
      <c r="T52" s="91"/>
      <c r="U52" s="91"/>
      <c r="V52" s="91"/>
      <c r="W52" s="91"/>
      <c r="X52" s="91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</row>
    <row r="53" spans="1:106" s="72" customFormat="1" ht="14" customHeight="1">
      <c r="A53" s="33"/>
      <c r="B53" s="33"/>
      <c r="C53" s="305"/>
      <c r="D53" s="305"/>
      <c r="E53" s="301"/>
      <c r="F53" s="301"/>
      <c r="H53" s="49"/>
      <c r="I53" s="177"/>
      <c r="J53" s="177"/>
      <c r="K53" s="177"/>
      <c r="L53" s="177"/>
      <c r="M53" s="177"/>
      <c r="N53" s="177"/>
      <c r="O53" s="177"/>
      <c r="P53" s="177"/>
      <c r="Q53" s="33"/>
      <c r="R53" s="91"/>
      <c r="S53" s="28"/>
      <c r="T53" s="91"/>
      <c r="U53" s="91"/>
      <c r="V53" s="91"/>
      <c r="W53" s="91"/>
      <c r="X53" s="91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</row>
    <row r="54" spans="1:106" s="72" customFormat="1" ht="8.25" customHeight="1">
      <c r="A54" s="33"/>
      <c r="B54" s="33"/>
      <c r="C54" s="175"/>
      <c r="D54" s="175"/>
      <c r="E54" s="176"/>
      <c r="F54" s="156"/>
      <c r="H54" s="49"/>
      <c r="I54" s="177"/>
      <c r="J54" s="177"/>
      <c r="K54" s="177"/>
      <c r="L54" s="177"/>
      <c r="M54" s="177"/>
      <c r="N54" s="177"/>
      <c r="O54" s="177"/>
      <c r="P54" s="177"/>
      <c r="Q54" s="33"/>
      <c r="R54" s="91"/>
      <c r="S54" s="28"/>
      <c r="T54" s="91"/>
      <c r="U54" s="91"/>
      <c r="V54" s="91"/>
      <c r="W54" s="91"/>
      <c r="X54" s="91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</row>
    <row r="55" spans="1:106" s="72" customFormat="1" ht="8.25" customHeight="1">
      <c r="A55" s="33"/>
      <c r="B55" s="33"/>
      <c r="C55" s="175"/>
      <c r="D55" s="319"/>
      <c r="E55" s="319"/>
      <c r="F55" s="319"/>
      <c r="G55" s="319"/>
      <c r="H55" s="319"/>
      <c r="I55" s="319"/>
      <c r="J55" s="319"/>
      <c r="K55" s="33"/>
      <c r="L55" s="33"/>
      <c r="M55" s="33"/>
      <c r="N55" s="33"/>
      <c r="O55" s="33"/>
      <c r="P55" s="33"/>
      <c r="Q55" s="33"/>
      <c r="R55" s="91"/>
      <c r="S55" s="28"/>
      <c r="T55" s="91"/>
      <c r="U55" s="91"/>
      <c r="V55" s="91"/>
      <c r="W55" s="91"/>
      <c r="X55" s="91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</row>
    <row r="56" spans="1:106" s="72" customFormat="1" ht="15" customHeight="1" thickBot="1">
      <c r="A56" s="178" t="s">
        <v>97</v>
      </c>
      <c r="B56" s="33"/>
      <c r="C56" s="33"/>
      <c r="D56" s="320"/>
      <c r="E56" s="320"/>
      <c r="F56" s="320"/>
      <c r="G56" s="320"/>
      <c r="H56" s="320"/>
      <c r="I56" s="320"/>
      <c r="J56" s="320"/>
      <c r="K56" s="33"/>
      <c r="L56" s="33"/>
      <c r="M56" s="33"/>
      <c r="N56" s="33"/>
      <c r="O56" s="33"/>
      <c r="P56" s="33"/>
      <c r="Q56" s="33"/>
      <c r="R56" s="91"/>
      <c r="S56" s="28"/>
      <c r="T56" s="91"/>
      <c r="U56" s="91"/>
      <c r="V56" s="91"/>
      <c r="W56" s="91"/>
      <c r="X56" s="91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</row>
    <row r="57" spans="1:106" s="72" customFormat="1" ht="12.75" customHeight="1">
      <c r="A57" s="33"/>
      <c r="B57" s="33"/>
      <c r="C57" s="33"/>
      <c r="D57" s="179"/>
      <c r="E57" s="179"/>
      <c r="F57" s="180"/>
      <c r="G57" s="180"/>
      <c r="H57" s="49"/>
      <c r="I57" s="33"/>
      <c r="J57" s="33"/>
      <c r="K57" s="33"/>
      <c r="L57" s="33"/>
      <c r="M57" s="33"/>
      <c r="N57" s="33"/>
      <c r="O57" s="33"/>
      <c r="P57" s="33"/>
      <c r="Q57" s="33"/>
      <c r="R57" s="91"/>
      <c r="S57" s="28"/>
      <c r="T57" s="91"/>
      <c r="U57" s="91"/>
      <c r="V57" s="91"/>
      <c r="W57" s="91"/>
      <c r="X57" s="91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</row>
    <row r="58" spans="1:106" s="72" customFormat="1" ht="14" customHeight="1">
      <c r="A58" s="33" t="s">
        <v>86</v>
      </c>
      <c r="B58" s="33"/>
      <c r="C58" s="33"/>
      <c r="D58" s="33"/>
      <c r="E58" s="33"/>
      <c r="F58" s="33"/>
      <c r="G58" s="28"/>
      <c r="H58" s="28"/>
      <c r="J58" s="33"/>
      <c r="K58" s="33"/>
      <c r="L58" s="33"/>
      <c r="M58" s="33"/>
      <c r="N58" s="33"/>
      <c r="O58" s="33"/>
      <c r="P58" s="33"/>
      <c r="Q58" s="33"/>
      <c r="R58" s="91"/>
      <c r="S58" s="28"/>
      <c r="T58" s="91"/>
      <c r="U58" s="91"/>
      <c r="V58" s="91"/>
      <c r="W58" s="91"/>
      <c r="X58" s="91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</row>
    <row r="59" spans="1:106" s="72" customFormat="1" ht="14" customHeight="1">
      <c r="A59" s="71" t="s">
        <v>87</v>
      </c>
      <c r="B59" s="71"/>
      <c r="C59" s="181"/>
      <c r="D59" s="181"/>
      <c r="E59" s="181"/>
      <c r="F59" s="181"/>
      <c r="G59" s="147"/>
      <c r="H59" s="28"/>
      <c r="I59" s="33"/>
      <c r="J59" s="33"/>
      <c r="K59" s="33"/>
      <c r="L59" s="33"/>
      <c r="M59" s="33"/>
      <c r="N59" s="33"/>
      <c r="O59" s="33"/>
      <c r="P59" s="147"/>
      <c r="Q59" s="71"/>
      <c r="R59" s="71"/>
      <c r="S59" s="182"/>
      <c r="T59" s="182"/>
      <c r="U59" s="182"/>
      <c r="V59" s="182"/>
      <c r="W59" s="182"/>
      <c r="X59" s="182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</row>
    <row r="60" spans="1:106" s="72" customFormat="1" ht="14" customHeight="1">
      <c r="A60" s="71" t="s">
        <v>134</v>
      </c>
      <c r="B60" s="71"/>
      <c r="C60" s="181"/>
      <c r="D60" s="181"/>
      <c r="E60" s="181"/>
      <c r="F60" s="18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71"/>
      <c r="R60" s="71"/>
      <c r="S60" s="182"/>
      <c r="T60" s="182"/>
      <c r="U60" s="182"/>
      <c r="V60" s="182"/>
      <c r="W60" s="182"/>
      <c r="X60" s="182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</row>
    <row r="61" spans="1:106" s="72" customFormat="1" ht="14.25" customHeight="1">
      <c r="A61" s="71"/>
      <c r="B61" s="71"/>
      <c r="C61" s="181"/>
      <c r="D61" s="181"/>
      <c r="E61" s="2"/>
      <c r="F61" s="18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71"/>
      <c r="R61" s="71"/>
      <c r="S61" s="182"/>
      <c r="T61" s="182"/>
      <c r="U61" s="182"/>
      <c r="V61" s="182"/>
      <c r="W61" s="182"/>
      <c r="X61" s="182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</row>
    <row r="62" spans="1:106" s="72" customFormat="1" ht="13" thickBot="1">
      <c r="A62" s="71"/>
      <c r="B62" s="71"/>
      <c r="C62" s="71"/>
      <c r="D62" s="317" t="s">
        <v>88</v>
      </c>
      <c r="E62" s="317"/>
      <c r="F62" s="317"/>
      <c r="G62" s="317"/>
      <c r="H62" s="183"/>
      <c r="I62" s="183"/>
      <c r="J62" s="183"/>
      <c r="K62" s="184"/>
      <c r="L62" s="184"/>
      <c r="M62" s="184"/>
      <c r="N62" s="185"/>
      <c r="O62" s="185"/>
      <c r="P62" s="186"/>
      <c r="Q62" s="186"/>
      <c r="R62" s="71"/>
      <c r="S62" s="182"/>
      <c r="T62" s="182"/>
      <c r="U62" s="182"/>
      <c r="V62" s="182"/>
      <c r="W62" s="182"/>
      <c r="X62" s="182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</row>
    <row r="63" spans="1:106" s="72" customFormat="1" ht="19.5" customHeight="1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187"/>
      <c r="O63" s="187"/>
      <c r="P63" s="187"/>
      <c r="Q63" s="186"/>
      <c r="R63" s="71"/>
      <c r="S63" s="182"/>
      <c r="T63" s="182"/>
      <c r="U63" s="182"/>
      <c r="V63" s="182"/>
      <c r="W63" s="182"/>
      <c r="X63" s="182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</row>
    <row r="64" spans="1:106" s="72" customFormat="1" ht="13" thickBot="1">
      <c r="B64" s="71"/>
      <c r="C64" s="71"/>
      <c r="D64" s="317" t="s">
        <v>89</v>
      </c>
      <c r="E64" s="317"/>
      <c r="F64" s="317"/>
      <c r="G64" s="317"/>
      <c r="H64" s="184"/>
      <c r="I64" s="184"/>
      <c r="J64" s="184"/>
      <c r="K64" s="184"/>
      <c r="L64" s="184"/>
      <c r="M64" s="184"/>
      <c r="N64" s="185"/>
      <c r="O64" s="185"/>
      <c r="P64" s="187"/>
      <c r="Q64" s="186"/>
      <c r="R64" s="71"/>
      <c r="S64" s="182"/>
      <c r="T64" s="182"/>
      <c r="U64" s="182"/>
      <c r="V64" s="182"/>
      <c r="W64" s="182"/>
      <c r="X64" s="182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</row>
    <row r="65" spans="1:106" s="72" customFormat="1">
      <c r="A65" s="32"/>
      <c r="B65" s="32"/>
      <c r="C65" s="188"/>
      <c r="D65" s="188"/>
      <c r="E65" s="189"/>
      <c r="F65" s="189"/>
      <c r="G65" s="187"/>
      <c r="H65" s="187"/>
      <c r="I65" s="187"/>
      <c r="J65" s="187"/>
      <c r="K65" s="190"/>
      <c r="L65" s="187"/>
      <c r="M65" s="187"/>
      <c r="N65" s="187"/>
      <c r="O65" s="187"/>
      <c r="P65" s="186"/>
      <c r="Q65" s="186"/>
      <c r="R65" s="32"/>
      <c r="S65" s="182"/>
      <c r="T65" s="182"/>
      <c r="U65" s="182"/>
      <c r="V65" s="182"/>
      <c r="W65" s="182"/>
      <c r="X65" s="182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</row>
    <row r="66" spans="1:106" s="72" customFormat="1">
      <c r="A66" s="32"/>
      <c r="B66" s="32"/>
      <c r="C66" s="188"/>
      <c r="D66" s="188"/>
      <c r="E66" s="188"/>
      <c r="F66" s="188"/>
      <c r="G66" s="190"/>
      <c r="H66" s="190"/>
      <c r="I66" s="190"/>
      <c r="J66" s="190"/>
      <c r="K66" s="190"/>
      <c r="L66" s="190"/>
      <c r="M66" s="190"/>
      <c r="N66" s="190"/>
      <c r="O66" s="190"/>
      <c r="P66" s="32"/>
      <c r="Q66" s="32"/>
      <c r="R66" s="32"/>
      <c r="S66" s="182"/>
      <c r="T66" s="182"/>
      <c r="U66" s="182"/>
      <c r="V66" s="182"/>
      <c r="W66" s="182"/>
      <c r="X66" s="182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</row>
    <row r="67" spans="1:106" s="72" customFormat="1">
      <c r="A67" s="32"/>
      <c r="B67" s="190"/>
      <c r="C67" s="188"/>
      <c r="D67" s="188"/>
      <c r="E67" s="188"/>
      <c r="F67" s="188"/>
      <c r="G67" s="190"/>
      <c r="H67" s="190"/>
      <c r="I67" s="190"/>
      <c r="J67" s="190"/>
      <c r="K67" s="190"/>
      <c r="L67" s="190"/>
      <c r="M67" s="190"/>
      <c r="N67" s="190"/>
      <c r="O67" s="190"/>
      <c r="P67" s="32"/>
      <c r="Q67" s="32"/>
      <c r="R67" s="32"/>
      <c r="S67" s="182"/>
      <c r="T67" s="182"/>
      <c r="U67" s="182"/>
      <c r="V67" s="182"/>
      <c r="W67" s="182"/>
      <c r="X67" s="182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</row>
    <row r="68" spans="1:106" s="72" customFormat="1">
      <c r="A68" s="32"/>
      <c r="B68" s="190"/>
      <c r="C68" s="188"/>
      <c r="D68" s="188"/>
      <c r="E68" s="188"/>
      <c r="F68" s="188"/>
      <c r="G68" s="190"/>
      <c r="H68" s="190"/>
      <c r="I68" s="190"/>
      <c r="J68" s="190"/>
      <c r="K68" s="190"/>
      <c r="L68" s="190"/>
      <c r="M68" s="190"/>
      <c r="N68" s="190"/>
      <c r="O68" s="190"/>
      <c r="P68" s="32"/>
      <c r="Q68" s="32"/>
      <c r="R68" s="32"/>
      <c r="S68" s="182"/>
      <c r="T68" s="182"/>
      <c r="U68" s="182"/>
      <c r="V68" s="182"/>
      <c r="W68" s="182"/>
      <c r="X68" s="182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</row>
    <row r="69" spans="1:106" s="72" customFormat="1">
      <c r="A69" s="32"/>
      <c r="B69" s="32"/>
      <c r="C69" s="188"/>
      <c r="D69" s="188"/>
      <c r="E69" s="188"/>
      <c r="F69" s="188"/>
      <c r="G69" s="190"/>
      <c r="H69" s="190"/>
      <c r="I69" s="190"/>
      <c r="J69" s="190"/>
      <c r="K69" s="190"/>
      <c r="L69" s="190"/>
      <c r="M69" s="190"/>
      <c r="N69" s="190"/>
      <c r="O69" s="190"/>
      <c r="P69" s="32"/>
      <c r="Q69" s="32"/>
      <c r="R69" s="32"/>
      <c r="S69" s="182"/>
      <c r="T69" s="182"/>
      <c r="U69" s="182"/>
      <c r="V69" s="182"/>
      <c r="W69" s="182"/>
      <c r="X69" s="182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</row>
    <row r="70" spans="1:106" s="72" customFormat="1">
      <c r="A70" s="32"/>
      <c r="B70" s="32"/>
      <c r="C70" s="188"/>
      <c r="D70" s="188"/>
      <c r="E70" s="188"/>
      <c r="F70" s="188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32"/>
      <c r="R70" s="181"/>
      <c r="S70" s="182"/>
      <c r="T70" s="182"/>
      <c r="U70" s="182"/>
      <c r="V70" s="182"/>
      <c r="W70" s="182"/>
      <c r="X70" s="182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</row>
    <row r="71" spans="1:106" s="72" customFormat="1">
      <c r="A71" s="32"/>
      <c r="B71" s="32"/>
      <c r="C71" s="188"/>
      <c r="D71" s="188"/>
      <c r="E71" s="188"/>
      <c r="F71" s="188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71"/>
      <c r="R71" s="181"/>
      <c r="S71" s="182"/>
      <c r="T71" s="182"/>
      <c r="U71" s="182"/>
      <c r="V71" s="182"/>
      <c r="W71" s="182"/>
      <c r="X71" s="182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</row>
    <row r="72" spans="1:106" s="72" customFormat="1">
      <c r="A72" s="32"/>
      <c r="B72" s="32"/>
      <c r="C72" s="188"/>
      <c r="D72" s="188"/>
      <c r="E72" s="188"/>
      <c r="F72" s="188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71"/>
      <c r="R72" s="181"/>
      <c r="S72" s="182"/>
      <c r="T72" s="182"/>
      <c r="U72" s="182"/>
      <c r="V72" s="182"/>
      <c r="W72" s="182"/>
      <c r="X72" s="182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</row>
    <row r="73" spans="1:106" s="72" customFormat="1">
      <c r="A73" s="32"/>
      <c r="B73" s="32"/>
      <c r="C73" s="188"/>
      <c r="D73" s="188"/>
      <c r="E73" s="188"/>
      <c r="F73" s="188"/>
      <c r="G73" s="190"/>
      <c r="H73" s="190"/>
      <c r="I73" s="190"/>
      <c r="J73" s="190"/>
      <c r="K73" s="190"/>
      <c r="L73" s="190"/>
      <c r="M73" s="190"/>
      <c r="N73" s="190"/>
      <c r="O73" s="190"/>
      <c r="P73" s="187"/>
      <c r="Q73" s="71"/>
      <c r="R73" s="181"/>
      <c r="S73" s="182"/>
      <c r="T73" s="182"/>
      <c r="U73" s="182"/>
      <c r="V73" s="182"/>
      <c r="W73" s="182"/>
      <c r="X73" s="182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</row>
    <row r="74" spans="1:106" s="72" customFormat="1">
      <c r="A74" s="32"/>
      <c r="B74" s="32"/>
      <c r="C74" s="188"/>
      <c r="D74" s="188"/>
      <c r="E74" s="188"/>
      <c r="F74" s="188"/>
      <c r="G74" s="190"/>
      <c r="H74" s="190"/>
      <c r="I74" s="190"/>
      <c r="J74" s="190"/>
      <c r="K74" s="190"/>
      <c r="L74" s="190"/>
      <c r="M74" s="190"/>
      <c r="N74" s="190"/>
      <c r="O74" s="190"/>
      <c r="P74" s="187"/>
      <c r="Q74" s="71"/>
      <c r="R74" s="71"/>
      <c r="S74" s="182"/>
      <c r="T74" s="182"/>
      <c r="U74" s="182"/>
      <c r="V74" s="182"/>
      <c r="W74" s="182"/>
      <c r="X74" s="182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</row>
    <row r="75" spans="1:106" s="72" customFormat="1">
      <c r="A75" s="32"/>
      <c r="B75" s="32"/>
      <c r="C75" s="188"/>
      <c r="D75" s="188"/>
      <c r="E75" s="188"/>
      <c r="F75" s="188"/>
      <c r="G75" s="190"/>
      <c r="H75" s="190"/>
      <c r="I75" s="190"/>
      <c r="J75" s="190"/>
      <c r="K75" s="190"/>
      <c r="L75" s="190"/>
      <c r="M75" s="190"/>
      <c r="N75" s="190"/>
      <c r="O75" s="190"/>
      <c r="P75" s="187"/>
      <c r="Q75" s="71"/>
      <c r="R75" s="181"/>
      <c r="S75" s="182"/>
      <c r="T75" s="182"/>
      <c r="U75" s="182"/>
      <c r="V75" s="182"/>
      <c r="W75" s="182"/>
      <c r="X75" s="182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</row>
    <row r="76" spans="1:106" s="72" customFormat="1">
      <c r="A76" s="32"/>
      <c r="B76" s="32"/>
      <c r="C76" s="188"/>
      <c r="D76" s="188"/>
      <c r="E76" s="188"/>
      <c r="F76" s="188"/>
      <c r="G76" s="190"/>
      <c r="H76" s="190"/>
      <c r="I76" s="190"/>
      <c r="J76" s="190"/>
      <c r="K76" s="190"/>
      <c r="L76" s="190"/>
      <c r="M76" s="190"/>
      <c r="N76" s="190"/>
      <c r="O76" s="190"/>
      <c r="P76" s="187"/>
      <c r="Q76" s="186"/>
      <c r="R76" s="181"/>
      <c r="S76" s="182"/>
      <c r="T76" s="182"/>
      <c r="U76" s="182"/>
      <c r="V76" s="182"/>
      <c r="W76" s="182"/>
      <c r="X76" s="182"/>
      <c r="Y76" s="147"/>
      <c r="Z76" s="147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</row>
    <row r="77" spans="1:106" s="72" customFormat="1">
      <c r="A77" s="32"/>
      <c r="B77" s="32"/>
      <c r="C77" s="188"/>
      <c r="D77" s="188"/>
      <c r="E77" s="188"/>
      <c r="F77" s="188"/>
      <c r="G77" s="190"/>
      <c r="H77" s="190"/>
      <c r="I77" s="190"/>
      <c r="J77" s="190"/>
      <c r="K77" s="190"/>
      <c r="L77" s="190"/>
      <c r="M77" s="190"/>
      <c r="N77" s="190"/>
      <c r="O77" s="190"/>
      <c r="P77" s="187"/>
      <c r="Q77" s="186"/>
      <c r="R77" s="32"/>
      <c r="S77" s="182"/>
      <c r="T77" s="182"/>
      <c r="U77" s="182"/>
      <c r="V77" s="182"/>
      <c r="W77" s="182"/>
      <c r="X77" s="182"/>
      <c r="Y77" s="147"/>
      <c r="Z77" s="147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</row>
    <row r="78" spans="1:106" s="72" customFormat="1">
      <c r="A78" s="32"/>
      <c r="B78" s="32"/>
      <c r="C78" s="188"/>
      <c r="D78" s="188"/>
      <c r="E78" s="188"/>
      <c r="F78" s="188"/>
      <c r="G78" s="190"/>
      <c r="H78" s="190"/>
      <c r="I78" s="190"/>
      <c r="J78" s="190"/>
      <c r="K78" s="190"/>
      <c r="L78" s="190"/>
      <c r="M78" s="190"/>
      <c r="N78" s="190"/>
      <c r="O78" s="190"/>
      <c r="P78" s="187"/>
      <c r="Q78" s="186"/>
      <c r="R78" s="32"/>
      <c r="S78" s="182"/>
      <c r="T78" s="191"/>
      <c r="U78" s="191"/>
      <c r="V78" s="191"/>
      <c r="W78" s="182"/>
      <c r="X78" s="182"/>
      <c r="Y78" s="147"/>
      <c r="Z78" s="147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</row>
    <row r="79" spans="1:106" s="72" customFormat="1">
      <c r="A79" s="32"/>
      <c r="B79" s="32"/>
      <c r="C79" s="188"/>
      <c r="D79" s="188"/>
      <c r="E79" s="188"/>
      <c r="F79" s="188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32"/>
      <c r="R79" s="32"/>
      <c r="S79" s="182"/>
      <c r="T79" s="191"/>
      <c r="U79" s="191"/>
      <c r="V79" s="191"/>
      <c r="W79" s="182"/>
      <c r="X79" s="182"/>
      <c r="Y79" s="147"/>
      <c r="Z79" s="147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</row>
    <row r="80" spans="1:106">
      <c r="A80" s="32"/>
      <c r="B80" s="32"/>
      <c r="C80" s="188"/>
      <c r="D80" s="188"/>
      <c r="E80" s="188"/>
      <c r="F80" s="188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32"/>
      <c r="R80" s="32"/>
      <c r="S80" s="182"/>
      <c r="T80" s="191"/>
      <c r="U80" s="191"/>
      <c r="V80" s="191"/>
      <c r="W80" s="182"/>
      <c r="X80" s="182"/>
      <c r="Y80" s="147"/>
      <c r="Z80" s="147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</row>
    <row r="81" spans="1:106">
      <c r="A81" s="32"/>
      <c r="B81" s="32"/>
      <c r="C81" s="188"/>
      <c r="D81" s="188"/>
      <c r="E81" s="188"/>
      <c r="F81" s="188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32"/>
      <c r="R81" s="32"/>
      <c r="S81" s="182"/>
      <c r="T81" s="191"/>
      <c r="U81" s="191"/>
      <c r="V81" s="191"/>
      <c r="W81" s="182"/>
      <c r="X81" s="182"/>
      <c r="Y81" s="147"/>
      <c r="Z81" s="147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</row>
    <row r="82" spans="1:106">
      <c r="A82" s="32"/>
      <c r="B82" s="32"/>
      <c r="C82" s="188"/>
      <c r="D82" s="188"/>
      <c r="E82" s="188"/>
      <c r="F82" s="188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32"/>
      <c r="R82" s="32"/>
      <c r="S82" s="182"/>
      <c r="T82" s="191"/>
      <c r="U82" s="191"/>
      <c r="V82" s="191"/>
      <c r="W82" s="182"/>
      <c r="X82" s="182"/>
      <c r="Y82" s="147"/>
      <c r="Z82" s="147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</row>
    <row r="83" spans="1:106">
      <c r="A83" s="32"/>
      <c r="B83" s="32"/>
      <c r="C83" s="188"/>
      <c r="D83" s="188"/>
      <c r="E83" s="188"/>
      <c r="F83" s="188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32"/>
      <c r="R83" s="32"/>
      <c r="S83" s="182"/>
      <c r="T83" s="191"/>
      <c r="U83" s="191"/>
      <c r="V83" s="191"/>
      <c r="W83" s="182"/>
      <c r="X83" s="182"/>
      <c r="Y83" s="147"/>
      <c r="Z83" s="147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</row>
    <row r="84" spans="1:106">
      <c r="A84" s="32"/>
      <c r="B84" s="32"/>
      <c r="C84" s="188"/>
      <c r="D84" s="188"/>
      <c r="E84" s="188"/>
      <c r="F84" s="188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32"/>
      <c r="R84" s="32"/>
      <c r="S84" s="182"/>
      <c r="T84" s="191"/>
      <c r="U84" s="191"/>
      <c r="V84" s="191"/>
      <c r="W84" s="182"/>
      <c r="X84" s="182"/>
      <c r="Y84" s="147"/>
      <c r="Z84" s="147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</row>
    <row r="85" spans="1:106">
      <c r="A85" s="32"/>
      <c r="B85" s="32"/>
      <c r="C85" s="188"/>
      <c r="D85" s="188"/>
      <c r="E85" s="188"/>
      <c r="F85" s="188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32"/>
      <c r="R85" s="32"/>
      <c r="S85" s="182"/>
      <c r="T85" s="191"/>
      <c r="U85" s="191"/>
      <c r="V85" s="191"/>
      <c r="W85" s="182"/>
      <c r="X85" s="182"/>
      <c r="Y85" s="147"/>
      <c r="Z85" s="147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</row>
    <row r="86" spans="1:106">
      <c r="A86" s="32"/>
      <c r="B86" s="32"/>
      <c r="C86" s="188"/>
      <c r="D86" s="188"/>
      <c r="E86" s="188"/>
      <c r="F86" s="188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32"/>
      <c r="R86" s="181"/>
      <c r="S86" s="182"/>
      <c r="T86" s="182"/>
      <c r="U86" s="182"/>
      <c r="V86" s="182"/>
      <c r="W86" s="182"/>
      <c r="X86" s="182"/>
      <c r="Y86" s="147"/>
      <c r="Z86" s="147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</row>
    <row r="87" spans="1:106">
      <c r="A87" s="32"/>
      <c r="B87" s="32"/>
      <c r="C87" s="188"/>
      <c r="D87" s="188"/>
      <c r="E87" s="188"/>
      <c r="F87" s="188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32"/>
      <c r="R87" s="181"/>
      <c r="S87" s="182"/>
      <c r="T87" s="182"/>
      <c r="U87" s="182"/>
      <c r="V87" s="182"/>
      <c r="W87" s="182"/>
      <c r="X87" s="182"/>
      <c r="Y87" s="147"/>
      <c r="Z87" s="147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</row>
    <row r="88" spans="1:106">
      <c r="A88" s="32"/>
      <c r="B88" s="32"/>
      <c r="C88" s="188"/>
      <c r="D88" s="188"/>
      <c r="E88" s="188"/>
      <c r="F88" s="188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86"/>
      <c r="R88" s="181"/>
      <c r="S88" s="182"/>
      <c r="T88" s="182"/>
      <c r="U88" s="182"/>
      <c r="V88" s="182"/>
      <c r="W88" s="182"/>
      <c r="X88" s="182"/>
      <c r="Y88" s="147"/>
      <c r="Z88" s="147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</row>
    <row r="89" spans="1:106">
      <c r="A89" s="32"/>
      <c r="B89" s="32"/>
      <c r="C89" s="188"/>
      <c r="D89" s="188"/>
      <c r="E89" s="188"/>
      <c r="F89" s="188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86"/>
      <c r="R89" s="181"/>
      <c r="S89" s="182"/>
      <c r="T89" s="182"/>
      <c r="U89" s="182"/>
      <c r="V89" s="182"/>
      <c r="W89" s="182"/>
      <c r="X89" s="182"/>
      <c r="Y89" s="147"/>
      <c r="Z89" s="147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</row>
    <row r="90" spans="1:106">
      <c r="A90" s="32"/>
      <c r="B90" s="32"/>
      <c r="C90" s="188"/>
      <c r="D90" s="188"/>
      <c r="E90" s="188"/>
      <c r="F90" s="188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86"/>
      <c r="R90" s="181"/>
      <c r="S90" s="182"/>
      <c r="T90" s="182"/>
      <c r="U90" s="182"/>
      <c r="V90" s="182"/>
      <c r="W90" s="182"/>
      <c r="X90" s="182"/>
      <c r="Y90" s="147"/>
      <c r="Z90" s="147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</row>
    <row r="91" spans="1:106">
      <c r="A91" s="32"/>
      <c r="B91" s="32"/>
      <c r="C91" s="188"/>
      <c r="D91" s="188"/>
      <c r="E91" s="188"/>
      <c r="F91" s="188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32"/>
      <c r="R91" s="188"/>
      <c r="S91" s="182"/>
      <c r="T91" s="182"/>
      <c r="U91" s="182"/>
      <c r="V91" s="182"/>
      <c r="W91" s="182"/>
      <c r="X91" s="182"/>
      <c r="Y91" s="147"/>
      <c r="Z91" s="147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</row>
    <row r="92" spans="1:106">
      <c r="A92" s="32"/>
      <c r="B92" s="32"/>
      <c r="C92" s="188"/>
      <c r="D92" s="188"/>
      <c r="E92" s="188"/>
      <c r="F92" s="188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32"/>
      <c r="R92" s="188"/>
      <c r="S92" s="191"/>
      <c r="T92" s="191"/>
      <c r="U92" s="191"/>
      <c r="V92" s="191"/>
      <c r="W92" s="191"/>
      <c r="X92" s="191"/>
      <c r="Y92" s="190"/>
      <c r="Z92" s="190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</row>
    <row r="93" spans="1:106">
      <c r="A93" s="32"/>
      <c r="B93" s="32"/>
      <c r="C93" s="188"/>
      <c r="D93" s="188"/>
      <c r="E93" s="188"/>
      <c r="F93" s="188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32"/>
      <c r="R93" s="188"/>
      <c r="S93" s="191"/>
      <c r="T93" s="191"/>
      <c r="U93" s="191"/>
      <c r="V93" s="191"/>
      <c r="W93" s="191"/>
      <c r="X93" s="191"/>
      <c r="Y93" s="190"/>
      <c r="Z93" s="190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</row>
    <row r="94" spans="1:106">
      <c r="A94" s="32"/>
      <c r="B94" s="32"/>
      <c r="C94" s="188"/>
      <c r="D94" s="188"/>
      <c r="E94" s="188"/>
      <c r="F94" s="188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32"/>
      <c r="R94" s="188"/>
      <c r="S94" s="191"/>
      <c r="T94" s="191"/>
      <c r="U94" s="191"/>
      <c r="V94" s="191"/>
      <c r="W94" s="191"/>
      <c r="X94" s="191"/>
      <c r="Y94" s="190"/>
      <c r="Z94" s="190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</row>
    <row r="95" spans="1:106">
      <c r="A95" s="32"/>
      <c r="B95" s="32"/>
      <c r="C95" s="188"/>
      <c r="D95" s="188"/>
      <c r="E95" s="188"/>
      <c r="F95" s="188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32"/>
      <c r="R95" s="188"/>
      <c r="S95" s="191"/>
      <c r="T95" s="191"/>
      <c r="U95" s="191"/>
      <c r="V95" s="191"/>
      <c r="W95" s="191"/>
      <c r="X95" s="191"/>
      <c r="Y95" s="190"/>
      <c r="Z95" s="190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</row>
    <row r="96" spans="1:106">
      <c r="A96" s="32"/>
      <c r="B96" s="32"/>
      <c r="C96" s="188"/>
      <c r="D96" s="188"/>
      <c r="E96" s="188"/>
      <c r="F96" s="188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32"/>
      <c r="R96" s="188"/>
      <c r="S96" s="191"/>
      <c r="T96" s="191"/>
      <c r="U96" s="191"/>
      <c r="V96" s="191"/>
      <c r="W96" s="191"/>
      <c r="X96" s="191"/>
      <c r="Y96" s="190"/>
      <c r="Z96" s="190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</row>
    <row r="97" spans="1:106">
      <c r="A97" s="32"/>
      <c r="B97" s="32"/>
      <c r="C97" s="188"/>
      <c r="D97" s="188"/>
      <c r="E97" s="188"/>
      <c r="F97" s="188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32"/>
      <c r="R97" s="188"/>
      <c r="S97" s="191"/>
      <c r="T97" s="191"/>
      <c r="U97" s="191"/>
      <c r="V97" s="191"/>
      <c r="W97" s="191"/>
      <c r="X97" s="191"/>
      <c r="Y97" s="190"/>
      <c r="Z97" s="190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</row>
    <row r="98" spans="1:106">
      <c r="A98" s="32"/>
      <c r="B98" s="32"/>
      <c r="C98" s="188"/>
      <c r="D98" s="188"/>
      <c r="E98" s="188"/>
      <c r="F98" s="188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32"/>
      <c r="R98" s="188"/>
      <c r="S98" s="191"/>
      <c r="T98" s="191"/>
      <c r="U98" s="191"/>
      <c r="V98" s="191"/>
      <c r="W98" s="191"/>
      <c r="X98" s="191"/>
      <c r="Y98" s="190"/>
      <c r="Z98" s="190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</row>
    <row r="99" spans="1:106">
      <c r="A99" s="32"/>
      <c r="B99" s="32"/>
      <c r="C99" s="188"/>
      <c r="D99" s="188"/>
      <c r="E99" s="188"/>
      <c r="F99" s="188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32"/>
      <c r="R99" s="188"/>
      <c r="S99" s="191"/>
      <c r="T99" s="191"/>
      <c r="U99" s="191"/>
      <c r="V99" s="191"/>
      <c r="W99" s="191"/>
      <c r="X99" s="191"/>
      <c r="Y99" s="190"/>
      <c r="Z99" s="190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</row>
    <row r="100" spans="1:106">
      <c r="A100" s="32"/>
      <c r="B100" s="32"/>
      <c r="C100" s="188"/>
      <c r="D100" s="188"/>
      <c r="E100" s="188"/>
      <c r="F100" s="188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32"/>
      <c r="R100" s="188"/>
      <c r="S100" s="191"/>
      <c r="T100" s="191"/>
      <c r="U100" s="191"/>
      <c r="V100" s="191"/>
      <c r="W100" s="191"/>
      <c r="X100" s="191"/>
      <c r="Y100" s="190"/>
      <c r="Z100" s="190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</row>
    <row r="101" spans="1:106">
      <c r="A101" s="32"/>
      <c r="B101" s="32"/>
      <c r="C101" s="188"/>
      <c r="D101" s="188"/>
      <c r="E101" s="188"/>
      <c r="F101" s="188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32"/>
      <c r="R101" s="188"/>
      <c r="S101" s="191"/>
      <c r="T101" s="191"/>
      <c r="U101" s="191"/>
      <c r="V101" s="191"/>
      <c r="W101" s="191"/>
      <c r="X101" s="191"/>
      <c r="Y101" s="190"/>
      <c r="Z101" s="190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</row>
    <row r="102" spans="1:106">
      <c r="A102" s="32"/>
      <c r="B102" s="32"/>
      <c r="C102" s="188"/>
      <c r="D102" s="188"/>
      <c r="E102" s="188"/>
      <c r="F102" s="188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32"/>
      <c r="R102" s="188"/>
      <c r="S102" s="191"/>
      <c r="T102" s="191"/>
      <c r="U102" s="191"/>
      <c r="V102" s="191"/>
      <c r="W102" s="191"/>
      <c r="X102" s="191"/>
      <c r="Y102" s="190"/>
      <c r="Z102" s="190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</row>
    <row r="103" spans="1:106">
      <c r="A103" s="32"/>
      <c r="B103" s="32"/>
      <c r="C103" s="188"/>
      <c r="D103" s="188"/>
      <c r="E103" s="188"/>
      <c r="F103" s="188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32"/>
      <c r="R103" s="188"/>
      <c r="S103" s="191"/>
      <c r="T103" s="191"/>
      <c r="U103" s="191"/>
      <c r="V103" s="191"/>
      <c r="W103" s="191"/>
      <c r="X103" s="191"/>
      <c r="Y103" s="190"/>
      <c r="Z103" s="190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</row>
    <row r="104" spans="1:106">
      <c r="A104" s="32"/>
      <c r="B104" s="32"/>
      <c r="C104" s="188"/>
      <c r="D104" s="188"/>
      <c r="E104" s="188"/>
      <c r="F104" s="188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32"/>
      <c r="R104" s="188"/>
      <c r="S104" s="191"/>
      <c r="T104" s="191"/>
      <c r="U104" s="191"/>
      <c r="V104" s="191"/>
      <c r="W104" s="191"/>
      <c r="X104" s="191"/>
      <c r="Y104" s="190"/>
      <c r="Z104" s="190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</row>
    <row r="105" spans="1:106">
      <c r="A105" s="32"/>
      <c r="B105" s="32"/>
      <c r="C105" s="188"/>
      <c r="D105" s="188"/>
      <c r="E105" s="188"/>
      <c r="F105" s="188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32"/>
      <c r="R105" s="188"/>
      <c r="S105" s="191"/>
      <c r="T105" s="191"/>
      <c r="U105" s="191"/>
      <c r="V105" s="191"/>
      <c r="W105" s="191"/>
      <c r="X105" s="191"/>
      <c r="Y105" s="190"/>
      <c r="Z105" s="190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</row>
    <row r="106" spans="1:106">
      <c r="A106" s="32"/>
      <c r="B106" s="32"/>
      <c r="C106" s="188"/>
      <c r="D106" s="188"/>
      <c r="E106" s="188"/>
      <c r="F106" s="188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32"/>
      <c r="R106" s="188"/>
      <c r="S106" s="191"/>
      <c r="T106" s="191"/>
      <c r="U106" s="191"/>
      <c r="V106" s="191"/>
      <c r="W106" s="191"/>
      <c r="X106" s="191"/>
      <c r="Y106" s="190"/>
      <c r="Z106" s="190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</row>
    <row r="107" spans="1:106">
      <c r="A107" s="32"/>
      <c r="B107" s="32"/>
      <c r="C107" s="188"/>
      <c r="D107" s="188"/>
      <c r="E107" s="188"/>
      <c r="F107" s="188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32"/>
      <c r="R107" s="188"/>
      <c r="S107" s="191"/>
      <c r="T107" s="191"/>
      <c r="U107" s="191"/>
      <c r="V107" s="191"/>
      <c r="W107" s="191"/>
      <c r="X107" s="191"/>
      <c r="Y107" s="190"/>
      <c r="Z107" s="190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</row>
    <row r="108" spans="1:106">
      <c r="A108" s="32"/>
      <c r="B108" s="32"/>
      <c r="C108" s="188"/>
      <c r="D108" s="188"/>
      <c r="E108" s="188"/>
      <c r="F108" s="188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32"/>
      <c r="R108" s="188"/>
      <c r="S108" s="191"/>
      <c r="T108" s="191"/>
      <c r="U108" s="191"/>
      <c r="V108" s="191"/>
      <c r="W108" s="191"/>
      <c r="X108" s="191"/>
      <c r="Y108" s="190"/>
      <c r="Z108" s="190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</row>
    <row r="109" spans="1:106">
      <c r="A109" s="32"/>
      <c r="B109" s="32"/>
      <c r="C109" s="188"/>
      <c r="D109" s="188"/>
      <c r="E109" s="188"/>
      <c r="F109" s="188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32"/>
      <c r="R109" s="188"/>
      <c r="S109" s="191"/>
      <c r="T109" s="191"/>
      <c r="U109" s="191"/>
      <c r="V109" s="191"/>
      <c r="W109" s="191"/>
      <c r="X109" s="191"/>
      <c r="Y109" s="190"/>
      <c r="Z109" s="190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</row>
    <row r="110" spans="1:106">
      <c r="A110" s="32"/>
      <c r="B110" s="32"/>
      <c r="C110" s="188"/>
      <c r="D110" s="188"/>
      <c r="E110" s="188"/>
      <c r="F110" s="188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32"/>
      <c r="R110" s="188"/>
      <c r="S110" s="191"/>
      <c r="T110" s="191"/>
      <c r="U110" s="191"/>
      <c r="V110" s="191"/>
      <c r="W110" s="191"/>
      <c r="X110" s="191"/>
      <c r="Y110" s="190"/>
      <c r="Z110" s="190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</row>
    <row r="111" spans="1:106">
      <c r="A111" s="32"/>
      <c r="B111" s="32"/>
      <c r="C111" s="188"/>
      <c r="D111" s="188"/>
      <c r="E111" s="188"/>
      <c r="F111" s="188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32"/>
      <c r="R111" s="188"/>
      <c r="S111" s="191"/>
      <c r="T111" s="191"/>
      <c r="U111" s="191"/>
      <c r="V111" s="191"/>
      <c r="W111" s="191"/>
      <c r="X111" s="191"/>
      <c r="Y111" s="190"/>
      <c r="Z111" s="190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</row>
    <row r="112" spans="1:106">
      <c r="A112" s="32"/>
      <c r="B112" s="32"/>
      <c r="C112" s="188"/>
      <c r="D112" s="188"/>
      <c r="E112" s="188"/>
      <c r="F112" s="188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32"/>
      <c r="R112" s="188"/>
      <c r="S112" s="191"/>
      <c r="T112" s="191"/>
      <c r="U112" s="191"/>
      <c r="V112" s="191"/>
      <c r="W112" s="191"/>
      <c r="X112" s="191"/>
      <c r="Y112" s="190"/>
      <c r="Z112" s="190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</row>
    <row r="113" spans="1:106">
      <c r="A113" s="32"/>
      <c r="B113" s="32"/>
      <c r="C113" s="188"/>
      <c r="D113" s="188"/>
      <c r="E113" s="188"/>
      <c r="F113" s="188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32"/>
      <c r="R113" s="188"/>
      <c r="S113" s="191"/>
      <c r="T113" s="191"/>
      <c r="U113" s="191"/>
      <c r="V113" s="191"/>
      <c r="W113" s="191"/>
      <c r="X113" s="191"/>
      <c r="Y113" s="190"/>
      <c r="Z113" s="190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</row>
    <row r="114" spans="1:106">
      <c r="A114" s="32"/>
      <c r="B114" s="32"/>
      <c r="C114" s="188"/>
      <c r="D114" s="188"/>
      <c r="E114" s="188"/>
      <c r="F114" s="188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32"/>
      <c r="R114" s="188"/>
      <c r="S114" s="191"/>
      <c r="T114" s="191"/>
      <c r="U114" s="191"/>
      <c r="V114" s="191"/>
      <c r="W114" s="191"/>
      <c r="X114" s="191"/>
      <c r="Y114" s="190"/>
      <c r="Z114" s="190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</row>
    <row r="115" spans="1:106">
      <c r="A115" s="32"/>
      <c r="B115" s="32"/>
      <c r="C115" s="188"/>
      <c r="D115" s="188"/>
      <c r="E115" s="188"/>
      <c r="F115" s="188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32"/>
      <c r="R115" s="188"/>
      <c r="S115" s="191"/>
      <c r="T115" s="191"/>
      <c r="U115" s="191"/>
      <c r="V115" s="191"/>
      <c r="W115" s="191"/>
      <c r="X115" s="191"/>
      <c r="Y115" s="190"/>
      <c r="Z115" s="190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</row>
    <row r="116" spans="1:106">
      <c r="A116" s="32"/>
      <c r="B116" s="32"/>
      <c r="C116" s="188"/>
      <c r="D116" s="188"/>
      <c r="E116" s="188"/>
      <c r="F116" s="188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32"/>
      <c r="R116" s="188"/>
      <c r="S116" s="191"/>
      <c r="T116" s="191"/>
      <c r="U116" s="191"/>
      <c r="V116" s="191"/>
      <c r="W116" s="191"/>
      <c r="X116" s="191"/>
      <c r="Y116" s="190"/>
      <c r="Z116" s="190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</row>
    <row r="117" spans="1:106">
      <c r="A117" s="32"/>
      <c r="B117" s="32"/>
      <c r="C117" s="188"/>
      <c r="D117" s="188"/>
      <c r="E117" s="188"/>
      <c r="F117" s="188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32"/>
      <c r="R117" s="188"/>
      <c r="S117" s="191"/>
      <c r="T117" s="191"/>
      <c r="U117" s="191"/>
      <c r="V117" s="191"/>
      <c r="W117" s="191"/>
      <c r="X117" s="191"/>
      <c r="Y117" s="190"/>
      <c r="Z117" s="190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</row>
    <row r="118" spans="1:106">
      <c r="A118" s="32"/>
      <c r="B118" s="32"/>
      <c r="C118" s="188"/>
      <c r="D118" s="188"/>
      <c r="E118" s="188"/>
      <c r="F118" s="188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32"/>
      <c r="R118" s="188"/>
      <c r="S118" s="191"/>
      <c r="T118" s="191"/>
      <c r="U118" s="191"/>
      <c r="V118" s="191"/>
      <c r="W118" s="191"/>
      <c r="X118" s="191"/>
      <c r="Y118" s="190"/>
      <c r="Z118" s="190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</row>
    <row r="119" spans="1:106">
      <c r="A119" s="32"/>
      <c r="B119" s="32"/>
      <c r="C119" s="188"/>
      <c r="D119" s="188"/>
      <c r="E119" s="188"/>
      <c r="F119" s="188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32"/>
      <c r="R119" s="188"/>
      <c r="S119" s="191"/>
      <c r="T119" s="191"/>
      <c r="U119" s="191"/>
      <c r="V119" s="191"/>
      <c r="W119" s="191"/>
      <c r="X119" s="191"/>
      <c r="Y119" s="190"/>
      <c r="Z119" s="190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</row>
    <row r="120" spans="1:106">
      <c r="A120" s="32"/>
      <c r="B120" s="32"/>
      <c r="C120" s="188"/>
      <c r="D120" s="188"/>
      <c r="E120" s="188"/>
      <c r="F120" s="188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32"/>
      <c r="R120" s="188"/>
      <c r="S120" s="191"/>
      <c r="T120" s="191"/>
      <c r="U120" s="191"/>
      <c r="V120" s="191"/>
      <c r="W120" s="191"/>
      <c r="X120" s="191"/>
      <c r="Y120" s="190"/>
      <c r="Z120" s="190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</row>
    <row r="121" spans="1:106">
      <c r="A121" s="32"/>
      <c r="B121" s="32"/>
      <c r="C121" s="188"/>
      <c r="D121" s="188"/>
      <c r="E121" s="188"/>
      <c r="F121" s="188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32"/>
      <c r="R121" s="188"/>
      <c r="S121" s="191"/>
      <c r="T121" s="191"/>
      <c r="U121" s="191"/>
      <c r="V121" s="191"/>
      <c r="W121" s="191"/>
      <c r="X121" s="191"/>
      <c r="Y121" s="190"/>
      <c r="Z121" s="190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</row>
    <row r="122" spans="1:106">
      <c r="A122" s="32"/>
      <c r="B122" s="32"/>
      <c r="C122" s="188"/>
      <c r="D122" s="188"/>
      <c r="E122" s="188"/>
      <c r="F122" s="188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32"/>
      <c r="R122" s="188"/>
      <c r="S122" s="191"/>
      <c r="T122" s="191"/>
      <c r="U122" s="191"/>
      <c r="V122" s="191"/>
      <c r="W122" s="191"/>
      <c r="X122" s="191"/>
      <c r="Y122" s="190"/>
      <c r="Z122" s="190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</row>
    <row r="123" spans="1:106">
      <c r="A123" s="32"/>
      <c r="B123" s="32"/>
      <c r="C123" s="188"/>
      <c r="D123" s="188"/>
      <c r="E123" s="188"/>
      <c r="F123" s="188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32"/>
      <c r="R123" s="188"/>
      <c r="S123" s="191"/>
      <c r="T123" s="191"/>
      <c r="U123" s="191"/>
      <c r="V123" s="191"/>
      <c r="W123" s="191"/>
      <c r="X123" s="191"/>
      <c r="Y123" s="190"/>
      <c r="Z123" s="190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</row>
    <row r="124" spans="1:106">
      <c r="A124" s="32"/>
      <c r="B124" s="32"/>
      <c r="C124" s="188"/>
      <c r="D124" s="188"/>
      <c r="E124" s="188"/>
      <c r="F124" s="188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32"/>
      <c r="R124" s="188"/>
      <c r="S124" s="191"/>
      <c r="T124" s="191"/>
      <c r="U124" s="191"/>
      <c r="V124" s="191"/>
      <c r="W124" s="191"/>
      <c r="X124" s="191"/>
      <c r="Y124" s="190"/>
      <c r="Z124" s="190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</row>
    <row r="125" spans="1:106">
      <c r="A125" s="32"/>
      <c r="B125" s="32"/>
      <c r="C125" s="188"/>
      <c r="D125" s="188"/>
      <c r="E125" s="188"/>
      <c r="F125" s="188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32"/>
      <c r="R125" s="188"/>
      <c r="S125" s="191"/>
      <c r="T125" s="191"/>
      <c r="U125" s="191"/>
      <c r="V125" s="191"/>
      <c r="W125" s="191"/>
      <c r="X125" s="191"/>
      <c r="Y125" s="190"/>
      <c r="Z125" s="190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</row>
    <row r="126" spans="1:106">
      <c r="A126" s="32"/>
      <c r="B126" s="32"/>
      <c r="C126" s="188"/>
      <c r="D126" s="188"/>
      <c r="E126" s="188"/>
      <c r="F126" s="188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32"/>
      <c r="R126" s="188"/>
      <c r="S126" s="191"/>
      <c r="T126" s="191"/>
      <c r="U126" s="191"/>
      <c r="V126" s="191"/>
      <c r="W126" s="191"/>
      <c r="X126" s="191"/>
      <c r="Y126" s="190"/>
      <c r="Z126" s="190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</row>
    <row r="127" spans="1:106">
      <c r="A127" s="32"/>
      <c r="B127" s="32"/>
      <c r="C127" s="188"/>
      <c r="D127" s="188"/>
      <c r="E127" s="188"/>
      <c r="F127" s="188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32"/>
      <c r="R127" s="188"/>
      <c r="S127" s="191"/>
      <c r="T127" s="191"/>
      <c r="U127" s="191"/>
      <c r="V127" s="191"/>
      <c r="W127" s="191"/>
      <c r="X127" s="191"/>
      <c r="Y127" s="190"/>
      <c r="Z127" s="190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</row>
    <row r="128" spans="1:106">
      <c r="A128" s="32"/>
      <c r="B128" s="32"/>
      <c r="C128" s="188"/>
      <c r="D128" s="188"/>
      <c r="E128" s="188"/>
      <c r="F128" s="188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32"/>
      <c r="R128" s="188"/>
      <c r="S128" s="191"/>
      <c r="T128" s="191"/>
      <c r="U128" s="191"/>
      <c r="V128" s="191"/>
      <c r="W128" s="191"/>
      <c r="X128" s="191"/>
      <c r="Y128" s="190"/>
      <c r="Z128" s="190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</row>
    <row r="129" spans="1:106">
      <c r="A129" s="32"/>
      <c r="B129" s="32"/>
      <c r="C129" s="188"/>
      <c r="D129" s="188"/>
      <c r="E129" s="188"/>
      <c r="F129" s="188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32"/>
      <c r="R129" s="188"/>
      <c r="S129" s="191"/>
      <c r="T129" s="191"/>
      <c r="U129" s="191"/>
      <c r="V129" s="191"/>
      <c r="W129" s="191"/>
      <c r="X129" s="191"/>
      <c r="Y129" s="190"/>
      <c r="Z129" s="190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</row>
    <row r="130" spans="1:106">
      <c r="A130" s="32"/>
      <c r="B130" s="32"/>
      <c r="C130" s="188"/>
      <c r="D130" s="188"/>
      <c r="E130" s="188"/>
      <c r="F130" s="188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32"/>
      <c r="R130" s="188"/>
      <c r="S130" s="191"/>
      <c r="T130" s="191"/>
      <c r="U130" s="191"/>
      <c r="V130" s="191"/>
      <c r="W130" s="191"/>
      <c r="X130" s="191"/>
      <c r="Y130" s="190"/>
      <c r="Z130" s="190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</row>
    <row r="131" spans="1:106">
      <c r="A131" s="32"/>
      <c r="B131" s="32"/>
      <c r="C131" s="188"/>
      <c r="D131" s="188"/>
      <c r="E131" s="188"/>
      <c r="F131" s="188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32"/>
      <c r="R131" s="188"/>
      <c r="S131" s="191"/>
      <c r="T131" s="191"/>
      <c r="U131" s="191"/>
      <c r="V131" s="191"/>
      <c r="W131" s="191"/>
      <c r="X131" s="191"/>
      <c r="Y131" s="190"/>
      <c r="Z131" s="190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</row>
    <row r="132" spans="1:106">
      <c r="A132" s="32"/>
      <c r="B132" s="32"/>
      <c r="C132" s="188"/>
      <c r="D132" s="188"/>
      <c r="E132" s="188"/>
      <c r="F132" s="188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32"/>
      <c r="R132" s="188"/>
      <c r="S132" s="191"/>
      <c r="T132" s="191"/>
      <c r="U132" s="191"/>
      <c r="V132" s="191"/>
      <c r="W132" s="191"/>
      <c r="X132" s="191"/>
      <c r="Y132" s="190"/>
      <c r="Z132" s="190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</row>
    <row r="133" spans="1:106">
      <c r="A133" s="32"/>
      <c r="B133" s="32"/>
      <c r="C133" s="188"/>
      <c r="D133" s="188"/>
      <c r="E133" s="188"/>
      <c r="F133" s="188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32"/>
      <c r="R133" s="188"/>
      <c r="S133" s="191"/>
      <c r="T133" s="191"/>
      <c r="U133" s="191"/>
      <c r="V133" s="191"/>
      <c r="W133" s="191"/>
      <c r="X133" s="191"/>
      <c r="Y133" s="190"/>
      <c r="Z133" s="190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</row>
    <row r="134" spans="1:106">
      <c r="A134" s="32"/>
      <c r="B134" s="32"/>
      <c r="C134" s="188"/>
      <c r="D134" s="188"/>
      <c r="E134" s="188"/>
      <c r="F134" s="188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32"/>
      <c r="R134" s="188"/>
      <c r="S134" s="191"/>
      <c r="T134" s="191"/>
      <c r="U134" s="191"/>
      <c r="V134" s="191"/>
      <c r="W134" s="191"/>
      <c r="X134" s="191"/>
      <c r="Y134" s="190"/>
      <c r="Z134" s="190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</row>
    <row r="135" spans="1:106">
      <c r="A135" s="32"/>
      <c r="B135" s="32"/>
      <c r="C135" s="188"/>
      <c r="D135" s="188"/>
      <c r="E135" s="188"/>
      <c r="F135" s="188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32"/>
      <c r="R135" s="188"/>
      <c r="S135" s="191"/>
      <c r="T135" s="191"/>
      <c r="U135" s="191"/>
      <c r="V135" s="191"/>
      <c r="W135" s="191"/>
      <c r="X135" s="191"/>
      <c r="Y135" s="190"/>
      <c r="Z135" s="190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</row>
    <row r="136" spans="1:106">
      <c r="A136" s="32"/>
      <c r="B136" s="32"/>
      <c r="C136" s="188"/>
      <c r="D136" s="188"/>
      <c r="E136" s="188"/>
      <c r="F136" s="188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32"/>
      <c r="R136" s="188"/>
      <c r="S136" s="191"/>
      <c r="T136" s="191"/>
      <c r="U136" s="191"/>
      <c r="V136" s="191"/>
      <c r="W136" s="191"/>
      <c r="X136" s="191"/>
      <c r="Y136" s="190"/>
      <c r="Z136" s="190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</row>
    <row r="137" spans="1:106">
      <c r="A137" s="32"/>
      <c r="B137" s="32"/>
      <c r="C137" s="188"/>
      <c r="D137" s="188"/>
      <c r="E137" s="188"/>
      <c r="F137" s="188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32"/>
      <c r="R137" s="188"/>
      <c r="S137" s="191"/>
      <c r="T137" s="191"/>
      <c r="U137" s="191"/>
      <c r="V137" s="191"/>
      <c r="W137" s="191"/>
      <c r="X137" s="191"/>
      <c r="Y137" s="190"/>
      <c r="Z137" s="190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</row>
    <row r="138" spans="1:106">
      <c r="A138" s="32"/>
      <c r="B138" s="32"/>
      <c r="C138" s="188"/>
      <c r="D138" s="188"/>
      <c r="E138" s="188"/>
      <c r="F138" s="188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32"/>
      <c r="R138" s="188"/>
      <c r="S138" s="191"/>
      <c r="T138" s="191"/>
      <c r="U138" s="191"/>
      <c r="V138" s="191"/>
      <c r="W138" s="191"/>
      <c r="X138" s="191"/>
      <c r="Y138" s="190"/>
      <c r="Z138" s="190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</row>
    <row r="139" spans="1:106">
      <c r="A139" s="32"/>
      <c r="B139" s="32"/>
      <c r="C139" s="188"/>
      <c r="D139" s="188"/>
      <c r="E139" s="188"/>
      <c r="F139" s="188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32"/>
      <c r="R139" s="188"/>
      <c r="S139" s="191"/>
      <c r="T139" s="191"/>
      <c r="U139" s="191"/>
      <c r="V139" s="191"/>
      <c r="W139" s="191"/>
      <c r="X139" s="191"/>
      <c r="Y139" s="190"/>
      <c r="Z139" s="190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</row>
    <row r="140" spans="1:106">
      <c r="A140" s="32"/>
      <c r="B140" s="32"/>
      <c r="C140" s="188"/>
      <c r="D140" s="188"/>
      <c r="E140" s="188"/>
      <c r="F140" s="188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32"/>
      <c r="R140" s="188"/>
      <c r="S140" s="191"/>
      <c r="T140" s="191"/>
      <c r="U140" s="191"/>
      <c r="V140" s="191"/>
      <c r="W140" s="191"/>
      <c r="X140" s="191"/>
      <c r="Y140" s="190"/>
      <c r="Z140" s="190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</row>
    <row r="141" spans="1:106">
      <c r="A141" s="32"/>
      <c r="B141" s="32"/>
      <c r="C141" s="188"/>
      <c r="D141" s="188"/>
      <c r="E141" s="188"/>
      <c r="F141" s="188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32"/>
      <c r="R141" s="188"/>
      <c r="S141" s="191"/>
      <c r="T141" s="191"/>
      <c r="U141" s="191"/>
      <c r="V141" s="191"/>
      <c r="W141" s="191"/>
      <c r="X141" s="191"/>
      <c r="Y141" s="190"/>
      <c r="Z141" s="190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</row>
    <row r="142" spans="1:106">
      <c r="A142" s="32"/>
      <c r="B142" s="32"/>
      <c r="C142" s="188"/>
      <c r="D142" s="188"/>
      <c r="E142" s="188"/>
      <c r="F142" s="188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32"/>
      <c r="R142" s="188"/>
      <c r="S142" s="191"/>
      <c r="T142" s="191"/>
      <c r="U142" s="191"/>
      <c r="V142" s="191"/>
      <c r="W142" s="191"/>
      <c r="X142" s="191"/>
      <c r="Y142" s="190"/>
      <c r="Z142" s="190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</row>
    <row r="143" spans="1:106">
      <c r="A143" s="32"/>
      <c r="B143" s="32"/>
      <c r="C143" s="188"/>
      <c r="D143" s="188"/>
      <c r="E143" s="188"/>
      <c r="F143" s="188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32"/>
      <c r="R143" s="188"/>
      <c r="S143" s="191"/>
      <c r="T143" s="191"/>
      <c r="U143" s="191"/>
      <c r="V143" s="191"/>
      <c r="W143" s="191"/>
      <c r="X143" s="191"/>
      <c r="Y143" s="190"/>
      <c r="Z143" s="190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</row>
    <row r="144" spans="1:106">
      <c r="A144" s="32"/>
      <c r="B144" s="32"/>
      <c r="C144" s="188"/>
      <c r="D144" s="188"/>
      <c r="E144" s="188"/>
      <c r="F144" s="188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32"/>
      <c r="R144" s="188"/>
      <c r="S144" s="191"/>
      <c r="T144" s="191"/>
      <c r="U144" s="191"/>
      <c r="V144" s="191"/>
      <c r="W144" s="191"/>
      <c r="X144" s="191"/>
      <c r="Y144" s="190"/>
      <c r="Z144" s="190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</row>
    <row r="145" spans="1:106">
      <c r="A145" s="32"/>
      <c r="B145" s="32"/>
      <c r="C145" s="188"/>
      <c r="D145" s="188"/>
      <c r="E145" s="188"/>
      <c r="F145" s="188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32"/>
      <c r="R145" s="188"/>
      <c r="S145" s="191"/>
      <c r="T145" s="191"/>
      <c r="U145" s="191"/>
      <c r="V145" s="191"/>
      <c r="W145" s="191"/>
      <c r="X145" s="191"/>
      <c r="Y145" s="190"/>
      <c r="Z145" s="190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</row>
    <row r="146" spans="1:106">
      <c r="A146" s="32"/>
      <c r="B146" s="32"/>
      <c r="C146" s="188"/>
      <c r="D146" s="188"/>
      <c r="E146" s="188"/>
      <c r="F146" s="188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32"/>
      <c r="R146" s="188"/>
      <c r="S146" s="191"/>
      <c r="T146" s="191"/>
      <c r="U146" s="191"/>
      <c r="V146" s="191"/>
      <c r="W146" s="191"/>
      <c r="X146" s="191"/>
      <c r="Y146" s="190"/>
      <c r="Z146" s="190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</row>
    <row r="147" spans="1:106">
      <c r="A147" s="32"/>
      <c r="B147" s="32"/>
      <c r="C147" s="188"/>
      <c r="D147" s="188"/>
      <c r="E147" s="188"/>
      <c r="F147" s="188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32"/>
      <c r="R147" s="188"/>
      <c r="S147" s="191"/>
      <c r="T147" s="191"/>
      <c r="U147" s="191"/>
      <c r="V147" s="191"/>
      <c r="W147" s="191"/>
      <c r="X147" s="191"/>
      <c r="Y147" s="190"/>
      <c r="Z147" s="190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</row>
    <row r="148" spans="1:106">
      <c r="A148" s="32"/>
      <c r="B148" s="32"/>
      <c r="C148" s="188"/>
      <c r="D148" s="188"/>
      <c r="E148" s="188"/>
      <c r="F148" s="188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32"/>
      <c r="R148" s="188"/>
      <c r="S148" s="191"/>
      <c r="T148" s="191"/>
      <c r="U148" s="191"/>
      <c r="V148" s="191"/>
      <c r="W148" s="191"/>
      <c r="X148" s="191"/>
      <c r="Y148" s="190"/>
      <c r="Z148" s="190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</row>
    <row r="149" spans="1:106">
      <c r="A149" s="32"/>
      <c r="B149" s="32"/>
      <c r="C149" s="188"/>
      <c r="D149" s="188"/>
      <c r="E149" s="188"/>
      <c r="F149" s="188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32"/>
      <c r="R149" s="188"/>
      <c r="S149" s="191"/>
      <c r="T149" s="191"/>
      <c r="U149" s="191"/>
      <c r="V149" s="191"/>
      <c r="W149" s="191"/>
      <c r="X149" s="191"/>
      <c r="Y149" s="190"/>
      <c r="Z149" s="190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</row>
    <row r="150" spans="1:106">
      <c r="A150" s="32"/>
      <c r="B150" s="32"/>
      <c r="C150" s="188"/>
      <c r="D150" s="188"/>
      <c r="E150" s="188"/>
      <c r="F150" s="188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32"/>
      <c r="R150" s="188"/>
      <c r="S150" s="191"/>
      <c r="T150" s="191"/>
      <c r="U150" s="191"/>
      <c r="V150" s="191"/>
      <c r="W150" s="191"/>
      <c r="X150" s="191"/>
      <c r="Y150" s="190"/>
      <c r="Z150" s="190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</row>
    <row r="151" spans="1:106">
      <c r="A151" s="32"/>
      <c r="B151" s="32"/>
      <c r="C151" s="188"/>
      <c r="D151" s="188"/>
      <c r="E151" s="188"/>
      <c r="F151" s="188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32"/>
      <c r="R151" s="188"/>
      <c r="S151" s="191"/>
      <c r="T151" s="191"/>
      <c r="U151" s="191"/>
      <c r="V151" s="191"/>
      <c r="W151" s="191"/>
      <c r="X151" s="191"/>
      <c r="Y151" s="190"/>
      <c r="Z151" s="190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</row>
    <row r="152" spans="1:106">
      <c r="A152" s="32"/>
      <c r="B152" s="32"/>
      <c r="C152" s="188"/>
      <c r="D152" s="188"/>
      <c r="E152" s="188"/>
      <c r="F152" s="188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32"/>
      <c r="R152" s="188"/>
      <c r="S152" s="191"/>
      <c r="T152" s="191"/>
      <c r="U152" s="191"/>
      <c r="V152" s="191"/>
      <c r="W152" s="191"/>
      <c r="X152" s="191"/>
      <c r="Y152" s="190"/>
      <c r="Z152" s="190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</row>
    <row r="153" spans="1:106">
      <c r="A153" s="32"/>
      <c r="B153" s="32"/>
      <c r="C153" s="188"/>
      <c r="D153" s="188"/>
      <c r="E153" s="188"/>
      <c r="F153" s="188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32"/>
      <c r="R153" s="188"/>
      <c r="S153" s="191"/>
      <c r="T153" s="191"/>
      <c r="U153" s="191"/>
      <c r="V153" s="191"/>
      <c r="W153" s="191"/>
      <c r="X153" s="191"/>
      <c r="Y153" s="190"/>
      <c r="Z153" s="190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</row>
    <row r="154" spans="1:106">
      <c r="A154" s="32"/>
      <c r="B154" s="32"/>
      <c r="C154" s="188"/>
      <c r="D154" s="188"/>
      <c r="E154" s="188"/>
      <c r="F154" s="188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32"/>
      <c r="R154" s="188"/>
      <c r="S154" s="191"/>
      <c r="T154" s="191"/>
      <c r="U154" s="191"/>
      <c r="V154" s="191"/>
      <c r="W154" s="191"/>
      <c r="X154" s="191"/>
      <c r="Y154" s="190"/>
      <c r="Z154" s="190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</row>
    <row r="155" spans="1:106">
      <c r="A155" s="32"/>
      <c r="B155" s="32"/>
      <c r="C155" s="188"/>
      <c r="D155" s="188"/>
      <c r="E155" s="188"/>
      <c r="F155" s="188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32"/>
      <c r="R155" s="188"/>
      <c r="S155" s="191"/>
      <c r="T155" s="191"/>
      <c r="U155" s="191"/>
      <c r="V155" s="191"/>
      <c r="W155" s="191"/>
      <c r="X155" s="191"/>
      <c r="Y155" s="190"/>
      <c r="Z155" s="190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</row>
    <row r="156" spans="1:106">
      <c r="A156" s="32"/>
      <c r="B156" s="32"/>
      <c r="C156" s="188"/>
      <c r="D156" s="188"/>
      <c r="E156" s="188"/>
      <c r="F156" s="188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32"/>
      <c r="R156" s="188"/>
      <c r="S156" s="191"/>
      <c r="T156" s="191"/>
      <c r="U156" s="191"/>
      <c r="V156" s="191"/>
      <c r="W156" s="191"/>
      <c r="X156" s="191"/>
      <c r="Y156" s="190"/>
      <c r="Z156" s="190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</row>
    <row r="157" spans="1:106">
      <c r="A157" s="32"/>
      <c r="B157" s="32"/>
      <c r="C157" s="188"/>
      <c r="D157" s="188"/>
      <c r="E157" s="188"/>
      <c r="F157" s="188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32"/>
      <c r="R157" s="188"/>
      <c r="S157" s="191"/>
      <c r="T157" s="191"/>
      <c r="U157" s="191"/>
      <c r="V157" s="191"/>
      <c r="W157" s="191"/>
      <c r="X157" s="191"/>
      <c r="Y157" s="190"/>
      <c r="Z157" s="190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</row>
    <row r="158" spans="1:106">
      <c r="A158" s="32"/>
      <c r="B158" s="32"/>
      <c r="C158" s="188"/>
      <c r="D158" s="188"/>
      <c r="E158" s="188"/>
      <c r="F158" s="188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32"/>
      <c r="R158" s="188"/>
      <c r="S158" s="191"/>
      <c r="T158" s="191"/>
      <c r="U158" s="191"/>
      <c r="V158" s="191"/>
      <c r="W158" s="191"/>
      <c r="X158" s="191"/>
      <c r="Y158" s="190"/>
      <c r="Z158" s="190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</row>
    <row r="159" spans="1:106">
      <c r="A159" s="32"/>
      <c r="B159" s="32"/>
      <c r="C159" s="188"/>
      <c r="D159" s="188"/>
      <c r="E159" s="188"/>
      <c r="F159" s="188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32"/>
      <c r="R159" s="188"/>
      <c r="S159" s="191"/>
      <c r="T159" s="191"/>
      <c r="U159" s="191"/>
      <c r="V159" s="191"/>
      <c r="W159" s="191"/>
      <c r="X159" s="191"/>
      <c r="Y159" s="190"/>
      <c r="Z159" s="190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</row>
  </sheetData>
  <sheetProtection password="C6A5" sheet="1" objects="1" scenarios="1"/>
  <mergeCells count="31">
    <mergeCell ref="D62:G62"/>
    <mergeCell ref="D64:G64"/>
    <mergeCell ref="E42:F43"/>
    <mergeCell ref="E44:F45"/>
    <mergeCell ref="E47:F48"/>
    <mergeCell ref="E49:F50"/>
    <mergeCell ref="E52:F53"/>
    <mergeCell ref="C52:D53"/>
    <mergeCell ref="D55:J56"/>
    <mergeCell ref="I50:P50"/>
    <mergeCell ref="J2:P2"/>
    <mergeCell ref="I49:P49"/>
    <mergeCell ref="O37:P37"/>
    <mergeCell ref="C36:D36"/>
    <mergeCell ref="C4:D4"/>
    <mergeCell ref="C42:D43"/>
    <mergeCell ref="C41:E41"/>
    <mergeCell ref="C44:D45"/>
    <mergeCell ref="C47:D48"/>
    <mergeCell ref="C2:G2"/>
    <mergeCell ref="K22:O22"/>
    <mergeCell ref="C49:D50"/>
    <mergeCell ref="C17:D17"/>
    <mergeCell ref="E39:P39"/>
    <mergeCell ref="K4:P5"/>
    <mergeCell ref="M7:N7"/>
    <mergeCell ref="M25:N25"/>
    <mergeCell ref="A7:L7"/>
    <mergeCell ref="G4:H4"/>
    <mergeCell ref="A6:L6"/>
    <mergeCell ref="K21:P21"/>
  </mergeCells>
  <phoneticPr fontId="0" type="noConversion"/>
  <pageMargins left="0.5" right="0.25" top="0.75" bottom="0.25" header="0.5" footer="0.5"/>
  <pageSetup scale="88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OPTIONAL LEAVE TRACKING SHEET</vt:lpstr>
      <vt:lpstr>Enter Employee Name, CWID</vt:lpstr>
      <vt:lpstr>Beginning 06-20-15</vt:lpstr>
      <vt:lpstr>Beginning 07-05-15</vt:lpstr>
      <vt:lpstr>Beginning 07-19-15</vt:lpstr>
      <vt:lpstr>Beginning 08-02-15</vt:lpstr>
      <vt:lpstr>Beginning 08-16-15</vt:lpstr>
      <vt:lpstr>Beginning 08-30-15</vt:lpstr>
      <vt:lpstr>Beginning 09-13-15</vt:lpstr>
      <vt:lpstr>Beginning 9-27-15</vt:lpstr>
      <vt:lpstr>Beginning 10-11-15</vt:lpstr>
      <vt:lpstr>Beginning 10-25-15</vt:lpstr>
      <vt:lpstr>Beginning 11-08-15</vt:lpstr>
      <vt:lpstr>Beginning 11-22-15</vt:lpstr>
      <vt:lpstr>Beginning 12-06-15</vt:lpstr>
      <vt:lpstr>Beginning 12-20-15</vt:lpstr>
      <vt:lpstr>Beginning 01-03-16</vt:lpstr>
      <vt:lpstr>Beginning 01-17-16</vt:lpstr>
      <vt:lpstr>Beginning 01-31-16</vt:lpstr>
      <vt:lpstr>Beginning 02-14-16</vt:lpstr>
      <vt:lpstr>Beginning 02-28-16</vt:lpstr>
      <vt:lpstr>Beginning 03-13-16</vt:lpstr>
      <vt:lpstr>Beginning 03-27-16</vt:lpstr>
      <vt:lpstr>Beginning 04-10-16</vt:lpstr>
      <vt:lpstr>Beginning 04-24-16</vt:lpstr>
      <vt:lpstr>Beginning 05-08-16</vt:lpstr>
      <vt:lpstr>Beginning 05-22-16</vt:lpstr>
      <vt:lpstr>Beginning 06-05-16</vt:lpstr>
    </vt:vector>
  </TitlesOfParts>
  <Company>OSU-Tulsa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BAF</dc:creator>
  <cp:lastModifiedBy>Brittany Belli</cp:lastModifiedBy>
  <cp:lastPrinted>2014-05-29T15:09:19Z</cp:lastPrinted>
  <dcterms:created xsi:type="dcterms:W3CDTF">2003-04-08T21:43:22Z</dcterms:created>
  <dcterms:modified xsi:type="dcterms:W3CDTF">2016-01-08T15:36:33Z</dcterms:modified>
</cp:coreProperties>
</file>